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8_{10DFD399-1029-4260-B9E0-CEDBFB32E331}" xr6:coauthVersionLast="36" xr6:coauthVersionMax="36" xr10:uidLastSave="{00000000-0000-0000-0000-000000000000}"/>
  <bookViews>
    <workbookView xWindow="0" yWindow="0" windowWidth="19170" windowHeight="7830" tabRatio="859" activeTab="14"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21" i="22" l="1"/>
  <c r="AN21" i="28"/>
  <c r="AM21" i="28"/>
  <c r="AL21" i="28"/>
  <c r="AK21" i="28"/>
  <c r="AJ21" i="28"/>
  <c r="AI21" i="28"/>
  <c r="AH21" i="28"/>
  <c r="AG21" i="28"/>
  <c r="AF21" i="28"/>
  <c r="AE21" i="28"/>
  <c r="AD21" i="28"/>
  <c r="AC21" i="28"/>
  <c r="AB21" i="28"/>
  <c r="AA21" i="28"/>
  <c r="Z21" i="28"/>
  <c r="Y21" i="28"/>
  <c r="X21" i="28"/>
  <c r="W21" i="28"/>
  <c r="V21" i="28"/>
  <c r="O80" i="31"/>
  <c r="O70" i="31"/>
  <c r="O30" i="31"/>
  <c r="O25" i="31"/>
  <c r="I25" i="31"/>
  <c r="J25" i="31"/>
  <c r="K25" i="31"/>
  <c r="J24" i="31"/>
  <c r="K24" i="31"/>
  <c r="G26" i="31" l="1"/>
  <c r="H80" i="31"/>
  <c r="G80" i="31"/>
  <c r="C80" i="31"/>
  <c r="F80" i="31" s="1"/>
  <c r="G70" i="31"/>
  <c r="C70" i="31"/>
  <c r="F70" i="31" s="1"/>
  <c r="G30" i="31"/>
  <c r="C30" i="31"/>
  <c r="F30" i="31" s="1"/>
  <c r="F26" i="31" s="1"/>
  <c r="H29" i="31"/>
  <c r="G29" i="31"/>
  <c r="F29" i="31"/>
  <c r="D29" i="31"/>
  <c r="C29" i="31"/>
  <c r="G25" i="31"/>
  <c r="C25" i="31"/>
  <c r="F25" i="31" s="1"/>
  <c r="D24" i="31"/>
  <c r="C24" i="31"/>
  <c r="J69" i="31"/>
  <c r="I68" i="31"/>
  <c r="O34" i="31"/>
  <c r="K34" i="31"/>
  <c r="I34" i="31"/>
  <c r="O33" i="31"/>
  <c r="K33" i="31"/>
  <c r="I33" i="31"/>
  <c r="O32" i="31"/>
  <c r="K32" i="31"/>
  <c r="I32" i="31"/>
  <c r="K35" i="31"/>
  <c r="I35" i="31"/>
  <c r="J26" i="31"/>
  <c r="K21" i="31"/>
  <c r="I24" i="31"/>
  <c r="I21" i="31" s="1"/>
  <c r="J21" i="31"/>
  <c r="I69" i="31" l="1"/>
  <c r="I26" i="31"/>
  <c r="I31" i="31" s="1"/>
  <c r="K26" i="31"/>
  <c r="C96" i="22"/>
  <c r="AC70" i="31"/>
  <c r="AE80" i="31"/>
  <c r="AC80" i="31"/>
  <c r="AE70" i="31"/>
  <c r="AE35" i="31"/>
  <c r="E35" i="31"/>
  <c r="AE34" i="31"/>
  <c r="E34" i="31"/>
  <c r="AE33" i="31"/>
  <c r="AD33" i="31"/>
  <c r="AC33" i="31"/>
  <c r="H33" i="31"/>
  <c r="G33" i="31"/>
  <c r="F33" i="31"/>
  <c r="E33" i="31"/>
  <c r="D33" i="31"/>
  <c r="C33" i="31"/>
  <c r="AE32" i="31"/>
  <c r="AD32" i="31"/>
  <c r="AC32" i="31"/>
  <c r="H32" i="31"/>
  <c r="G32" i="31"/>
  <c r="F32" i="31"/>
  <c r="E32" i="31"/>
  <c r="D32" i="31"/>
  <c r="C32" i="31"/>
  <c r="AE31" i="31"/>
  <c r="G35" i="31"/>
  <c r="AD29" i="31"/>
  <c r="AC29" i="31"/>
  <c r="H34" i="31"/>
  <c r="G34" i="31"/>
  <c r="AE26" i="31"/>
  <c r="AD26" i="31"/>
  <c r="AD31" i="31" s="1"/>
  <c r="AC26" i="31"/>
  <c r="AC31" i="31" s="1"/>
  <c r="G31" i="31"/>
  <c r="E26" i="31"/>
  <c r="E31" i="31" s="1"/>
  <c r="AD24" i="31"/>
  <c r="H24" i="31"/>
  <c r="E21" i="31"/>
  <c r="K31" i="31" l="1"/>
  <c r="D34" i="31"/>
  <c r="C34" i="31"/>
  <c r="AC34" i="31"/>
  <c r="AC24" i="31"/>
  <c r="AC30" i="31"/>
  <c r="AD34" i="31"/>
  <c r="AC25" i="31"/>
  <c r="G24" i="31"/>
  <c r="G21" i="31" s="1"/>
  <c r="AD80" i="31"/>
  <c r="D80" i="31" s="1"/>
  <c r="C65" i="22" l="1"/>
  <c r="AC35" i="31"/>
  <c r="AC21" i="31"/>
  <c r="F31" i="31"/>
  <c r="F34" i="31"/>
  <c r="D47" i="16"/>
  <c r="C47" i="16"/>
  <c r="C21" i="31" l="1"/>
  <c r="F24" i="31"/>
  <c r="F21" i="31" s="1"/>
  <c r="C35" i="31"/>
  <c r="F35" i="31"/>
  <c r="C26" i="31"/>
  <c r="C31" i="31" s="1"/>
  <c r="E47" i="16"/>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H25" i="31" l="1"/>
  <c r="H21" i="31" s="1"/>
  <c r="O21" i="31"/>
  <c r="C63" i="22" s="1"/>
  <c r="AD25" i="31"/>
  <c r="H70" i="31"/>
  <c r="AD70" i="31"/>
  <c r="D70" i="31" s="1"/>
  <c r="H30" i="31"/>
  <c r="O35" i="31"/>
  <c r="O26" i="31"/>
  <c r="O31" i="31" s="1"/>
  <c r="AD30" i="31"/>
  <c r="D25" i="31" l="1"/>
  <c r="D21" i="31" s="1"/>
  <c r="AD21" i="31"/>
  <c r="H26" i="31"/>
  <c r="H31" i="31" s="1"/>
  <c r="H35" i="31"/>
  <c r="D30" i="31"/>
  <c r="AD35" i="31"/>
  <c r="D26" i="31" l="1"/>
  <c r="D35" i="31"/>
  <c r="C19" i="22"/>
  <c r="C22" i="22" s="1"/>
  <c r="C23" i="22" s="1"/>
  <c r="C24" i="22" s="1"/>
  <c r="D31"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<sst xmlns="http://schemas.openxmlformats.org/spreadsheetml/2006/main" count="3334" uniqueCount="607">
  <si>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</si>
  <si>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</si>
  <si>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</si>
  <si>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</si>
  <si>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</si>
  <si>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</si>
  <si>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</si>
  <si>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</si>
  <si>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</si>
  <si>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</si>
  <si>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</si>
  <si>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</si>
  <si>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</si>
  <si>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</si>
  <si>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</si>
  <si>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</si>
  <si>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</si>
  <si>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</si>
  <si>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</si>
  <si>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</si>
  <si>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</si>
  <si>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</si>
  <si>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</si>
  <si>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</si>
  <si>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</si>
  <si>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</si>
  <si>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</si>
  <si>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</si>
  <si>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</si>
  <si>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</si>
  <si>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</si>
  <si>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</si>
  <si>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</si>
  <si>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</si>
  <si>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</si>
  <si>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</si>
  <si>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</si>
  <si>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</si>
  <si>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</si>
  <si>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</si>
  <si>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</si>
  <si>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</si>
  <si>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</si>
  <si>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</si>
  <si>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</si>
  <si>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</si>
  <si>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</si>
  <si>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</si>
  <si>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</si>
  <si>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</si>
  <si>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</si>
  <si>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</si>
  <si>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</si>
  <si>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</si>
  <si>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</si>
  <si>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</si>
  <si>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</si>
  <si>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</si>
  <si>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</si>
  <si>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</si>
  <si>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</si>
  <si>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</si>
  <si>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</si>
  <si>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</si>
  <si>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</si>
  <si>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</si>
  <si>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</si>
  <si>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</si>
  <si>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</si>
  <si>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</si>
  <si>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</si>
  <si>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</si>
  <si>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</si>
  <si>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</si>
  <si>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</si>
  <si>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</si>
  <si>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</si>
  <si>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</si>
  <si>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</si>
  <si>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</si>
  <si>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</si>
  <si>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</si>
  <si>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</si>
  <si>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</si>
  <si>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</si>
  <si>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</si>
  <si>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</si>
  <si>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</si>
  <si>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</si>
  <si>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</si>
  <si>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</si>
  <si>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</si>
  <si>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</si>
  <si>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</si>
  <si>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</si>
  <si>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</si>
  <si>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</si>
  <si>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</si>
  <si>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</si>
  <si>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</si>
  <si>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</si>
  <si>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</si>
  <si>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</si>
  <si>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</si>
  <si>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</si>
  <si>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</si>
  <si>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</si>
  <si>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</si>
  <si>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</si>
  <si>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</si>
  <si>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</si>
  <si>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</si>
  <si>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</si>
  <si>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</si>
  <si>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</si>
  <si>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</si>
  <si>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</si>
  <si>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</si>
  <si>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</si>
  <si>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</si>
  <si>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</si>
  <si>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</si>
  <si>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</si>
  <si>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</si>
  <si>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</si>
  <si>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</si>
  <si>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</si>
  <si>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</si>
  <si>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</si>
  <si>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</si>
  <si>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</si>
  <si>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</si>
  <si>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</si>
  <si>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</si>
  <si>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</si>
  <si>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</si>
  <si>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</si>
  <si>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</si>
  <si>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</si>
  <si>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</si>
  <si>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</si>
  <si>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</si>
  <si>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</si>
  <si>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</si>
  <si>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</si>
  <si>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</si>
  <si>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</si>
  <si>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</si>
  <si>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</si>
  <si>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</si>
  <si>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</si>
  <si>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</si>
  <si>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</si>
  <si>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</si>
  <si>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</si>
  <si>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</si>
  <si>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</si>
  <si>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</si>
  <si>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</si>
  <si>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</si>
  <si>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</si>
  <si>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</si>
  <si>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</si>
  <si>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</si>
  <si>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</si>
  <si>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</si>
  <si>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</si>
  <si>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</si>
  <si>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</si>
  <si>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</si>
  <si>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</si>
  <si>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</si>
  <si>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</si>
  <si>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</si>
  <si>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</si>
  <si>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</si>
  <si>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</si>
  <si>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</si>
  <si>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</si>
  <si>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</si>
  <si>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</si>
  <si>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</si>
  <si>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</si>
  <si>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</si>
  <si>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</si>
  <si>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</si>
  <si>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</si>
  <si>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</si>
  <si>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</si>
  <si>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</si>
  <si>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</si>
  <si>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</si>
  <si>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</si>
  <si>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</si>
  <si>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</si>
  <si>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</si>
  <si>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</si>
  <si>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</si>
  <si>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</si>
  <si>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</si>
  <si>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</si>
  <si>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</si>
  <si>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</si>
  <si>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</si>
  <si>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</si>
  <si>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</si>
  <si>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</si>
  <si>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</si>
  <si>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</si>
  <si>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</si>
  <si>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</si>
  <si>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</si>
  <si>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</si>
  <si>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</si>
  <si>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</si>
  <si>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</si>
  <si>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</si>
  <si>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</si>
  <si>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</si>
  <si>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</si>
  <si>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</si>
  <si>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</si>
  <si>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</si>
  <si>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</si>
  <si>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</si>
  <si>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</si>
  <si>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</si>
  <si>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</si>
  <si>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</si>
  <si>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</si>
  <si>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</si>
  <si>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</si>
  <si>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</si>
  <si>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</si>
  <si>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</si>
  <si>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</si>
  <si>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</si>
  <si>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</si>
  <si>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</si>
  <si>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</si>
  <si>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</si>
  <si>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</si>
  <si>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</si>
  <si>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</si>
  <si>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</si>
  <si>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</si>
  <si>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</si>
  <si>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</si>
  <si>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</si>
  <si>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</si>
  <si>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</si>
  <si>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</si>
  <si>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</si>
  <si>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</si>
  <si>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</si>
  <si>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</si>
  <si>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</si>
  <si>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</si>
  <si>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</si>
  <si>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</si>
  <si>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</si>
  <si>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</si>
  <si>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</si>
  <si>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</si>
  <si>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</si>
  <si>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</si>
  <si>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</si>
  <si>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</si>
  <si>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</si>
  <si>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</si>
  <si>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</si>
  <si>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</si>
  <si>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</si>
  <si>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</si>
  <si>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</si>
  <si>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</si>
  <si>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</si>
  <si>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</si>
  <si>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</si>
  <si>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</si>
  <si>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</si>
  <si>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</si>
  <si>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</si>
  <si>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</si>
  <si>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</si>
  <si>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</si>
  <si>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</si>
  <si>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</si>
  <si>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</si>
  <si>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</si>
  <si>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</si>
  <si>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</si>
  <si>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</si>
  <si>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</si>
  <si>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</si>
  <si>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</si>
  <si>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</si>
  <si>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</si>
  <si>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</si>
  <si>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</si>
  <si>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</si>
  <si>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</si>
  <si>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</si>
  <si>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</si>
  <si>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</si>
  <si>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</si>
  <si>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</si>
  <si>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</si>
  <si>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</si>
  <si>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</si>
  <si>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</si>
  <si>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</si>
  <si>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</si>
  <si>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</si>
  <si>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</si>
  <si>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</si>
  <si>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</si>
  <si>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</si>
  <si>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</si>
  <si>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</si>
  <si>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</si>
  <si>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</si>
  <si>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</si>
  <si>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</si>
  <si>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</si>
  <si>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</si>
  <si>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</si>
  <si>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</si>
  <si>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</si>
  <si>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</si>
  <si>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</si>
  <si>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</si>
  <si>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</si>
  <si>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</si>
  <si>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</si>
  <si>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</si>
  <si>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</si>
  <si>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</si>
  <si>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</si>
  <si>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</si>
  <si>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</si>
  <si>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</si>
  <si>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</si>
  <si>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</si>
  <si>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</si>
  <si>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</si>
  <si>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</si>
  <si>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</si>
  <si>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</si>
  <si>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</si>
  <si>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</si>
  <si>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</si>
  <si>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</si>
  <si>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</si>
  <si>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</si>
  <si>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</si>
  <si>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</si>
  <si>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</si>
  <si>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</si>
  <si>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</si>
  <si>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</si>
  <si>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</si>
  <si>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</si>
  <si>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</si>
  <si>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</si>
  <si>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</si>
  <si>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</si>
  <si>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</si>
  <si>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</si>
  <si>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</si>
  <si>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</si>
  <si>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</si>
  <si>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</si>
  <si>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</si>
  <si>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</si>
  <si>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</si>
  <si>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</si>
  <si>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</si>
  <si>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</si>
  <si>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</si>
  <si>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</si>
  <si>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</si>
  <si>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</si>
  <si>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</si>
  <si>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</si>
  <si>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</si>
  <si>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</si>
  <si>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</si>
  <si>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</si>
  <si>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</si>
  <si>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</si>
  <si>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</si>
  <si>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</si>
  <si>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</si>
  <si>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</si>
  <si>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</si>
  <si>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</si>
  <si>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</si>
  <si>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</si>
  <si>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</si>
  <si>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</si>
  <si>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</si>
  <si>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</si>
  <si>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</si>
  <si>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</si>
  <si>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</si>
  <si>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</si>
  <si>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</si>
  <si>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</si>
  <si>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</si>
  <si>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</si>
  <si>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</si>
  <si>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</si>
  <si>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</si>
  <si>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</si>
  <si>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</si>
  <si>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</si>
  <si>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</si>
  <si>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</si>
  <si>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</si>
  <si>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</si>
  <si>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</si>
  <si>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</si>
  <si>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</si>
  <si>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</si>
  <si>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</si>
  <si>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</si>
  <si>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</si>
  <si>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</si>
  <si>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</si>
  <si>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</si>
  <si>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</si>
  <si>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</si>
  <si>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</si>
  <si>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</si>
  <si>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</si>
  <si>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</si>
  <si>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</si>
  <si>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</si>
  <si>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</si>
  <si>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</si>
  <si>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</si>
  <si>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</si>
  <si>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</si>
  <si>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</si>
  <si>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</si>
  <si>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</si>
  <si>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</si>
  <si>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</si>
  <si>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</si>
  <si>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</si>
  <si>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</si>
  <si>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</si>
  <si>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</si>
  <si>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</si>
  <si>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</si>
  <si>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</si>
  <si>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</si>
  <si>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</si>
  <si>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</si>
  <si>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</si>
  <si>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</si>
  <si>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</si>
  <si>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</si>
  <si>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</si>
  <si>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</si>
  <si>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</si>
  <si>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</si>
  <si>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</si>
  <si>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</si>
  <si>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</si>
  <si>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</si>
  <si>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</si>
  <si>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</si>
  <si>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</si>
  <si>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</si>
  <si>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</si>
  <si>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</si>
  <si>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</si>
  <si>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</si>
  <si>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</si>
  <si>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</si>
  <si>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</si>
  <si>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</si>
  <si>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</si>
  <si>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</si>
  <si>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</si>
  <si>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</si>
  <si>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</si>
  <si>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</si>
  <si>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</si>
  <si>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</si>
  <si>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</si>
  <si>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</si>
  <si>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</si>
  <si>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</si>
  <si>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</si>
  <si>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</si>
  <si>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</si>
  <si>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</si>
  <si>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</si>
  <si>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</si>
  <si>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</si>
  <si>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</si>
  <si>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</si>
  <si>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</si>
  <si>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</si>
  <si>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</si>
  <si>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</si>
  <si>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</si>
  <si>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</si>
  <si>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</si>
  <si>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</si>
  <si>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</si>
  <si>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</si>
  <si>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</si>
  <si>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</si>
  <si>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</si>
  <si>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</si>
  <si>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</si>
  <si>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</si>
  <si>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</si>
  <si>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</si>
  <si>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</si>
  <si>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</si>
  <si>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</si>
  <si>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</si>
  <si>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</si>
  <si>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</si>
  <si>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</si>
  <si>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</si>
  <si>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</si>
  <si>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</si>
  <si>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</si>
  <si>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</si>
  <si>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</si>
  <si>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</si>
  <si>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</si>
  <si>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</si>
  <si>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</si>
  <si>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</si>
  <si>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</si>
  <si>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</si>
  <si>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</si>
  <si>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</si>
  <si>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</si>
  <si>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</si>
  <si>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</si>
  <si>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</si>
  <si>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</si>
  <si>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</si>
  <si>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</si>
  <si>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</si>
  <si>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</si>
  <si>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</si>
  <si>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</si>
  <si>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</si>
  <si>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</si>
  <si>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</si>
  <si>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</si>
  <si>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</si>
  <si>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</si>
  <si>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</si>
  <si>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</si>
  <si>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</si>
  <si>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</si>
  <si>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</si>
  <si>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обстоятельства непреодолимой силы</t>
  </si>
  <si>
    <t>2025 год</t>
  </si>
  <si>
    <t>2026 год</t>
  </si>
  <si>
    <t>2027 год</t>
  </si>
  <si>
    <t>Планируемый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</si>
  <si>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</si>
  <si>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</si>
  <si>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</si>
  <si>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</si>
  <si>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</si>
  <si>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</si>
  <si>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</si>
  <si>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</si>
  <si>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Ленинградская область</t>
  </si>
  <si>
    <t>перенос сроков работ</t>
  </si>
  <si>
    <t>ООО "ИТС Центр"
ИНН 7811370541</t>
  </si>
  <si>
    <t>2028 год</t>
  </si>
  <si>
    <t>9.1</t>
  </si>
  <si>
    <t>9.2</t>
  </si>
  <si>
    <t>9.3</t>
  </si>
  <si>
    <t>9.4</t>
  </si>
  <si>
    <t>9.5</t>
  </si>
  <si>
    <t>9.6</t>
  </si>
  <si>
    <t>9.7</t>
  </si>
  <si>
    <t>9.8</t>
  </si>
  <si>
    <t>9.9</t>
  </si>
  <si>
    <t>9.10</t>
  </si>
  <si>
    <t>9.11</t>
  </si>
  <si>
    <t>9.12</t>
  </si>
  <si>
    <t>Фактическое значение на 01.01.2024</t>
  </si>
  <si>
    <t>Планируемый на 01.01.2025</t>
  </si>
  <si>
    <t>Предложение по корректировке утвержденного плана 
на 01.01.2025</t>
  </si>
  <si>
    <t>P_15.01.10044</t>
  </si>
  <si>
    <t>Модернизация систем охранно-тревожных сигнализаций в клиентских офисах, 2 шт. ОС (г. Гатчина, ул. Старая Дорога, д. 2; г.Тихвин, 1а микрорайон, д.37)</t>
  </si>
  <si>
    <t>Ленинградская область, г. Гатчина, г. Тихвин</t>
  </si>
  <si>
    <t>2 041 тыс. руб.</t>
  </si>
  <si>
    <t>Инвестиции в объект не осуществлялись. Объект не принят к бухгалтерскому учёту</t>
  </si>
  <si>
    <t>Новый проект</t>
  </si>
  <si>
    <t xml:space="preserve">ООО "ИТС Центр" ИНН 7811370541
</t>
  </si>
  <si>
    <t>Ленинградская область
г. Гатчина, ул. Старая Дорога, д. 2;
г.Тихвин, 1а микрорайон, д.37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</si>
</sst>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169" fontId="37"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25" borderId="3" xfId="52" applyFont="1" applyFill="1" applyBorder="1" applyAlignment="1" applyProtection="1">
      <alignment horizontal="center" vertical="center"/>
      <protection locked="0"/>
    </xf>
    <xf numFmtId="0" fontId="58" fillId="25" borderId="4" xfId="2" applyFont="1" applyFill="1" applyBorder="1" applyAlignment="1" applyProtection="1">
      <alignment horizontal="center" vertical="center" wrapText="1"/>
      <protection locked="0"/>
    </xf>
    <xf numFmtId="0" fontId="58" fillId="25" borderId="3" xfId="2"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55;&#1072;&#1089;&#1087;&#1086;&#1088;&#1090;&#1072;/O_15.01.0441%20&#1051;&#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0">
          <cell r="N40" t="str">
            <v>нд</v>
          </cell>
        </row>
      </sheetData>
      <sheetData sheetId="1"/>
      <sheetData sheetId="2"/>
      <sheetData sheetId="3">
        <row r="39">
          <cell r="E39" t="str">
            <v>нд</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row r="30">
          <cell r="C30" t="str">
            <v>Инвестиции в объект осуществлялись. Объект не принят к бухгалтерскому учёту</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8">
          <cell r="L58">
            <v>2448.8880100000001</v>
          </cell>
          <cell r="X58">
            <v>2040.7400199999997</v>
          </cell>
          <cell r="AJ58">
            <v>2040.74002</v>
          </cell>
          <cell r="AK58">
            <v>2</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5">
          <cell r="D35" t="str">
            <v>нд</v>
          </cell>
          <cell r="E35" t="str">
            <v>850.25.00321</v>
          </cell>
          <cell r="F35" t="str">
            <v>нд</v>
          </cell>
          <cell r="G35" t="str">
            <v>Петербургская сбытовая компания</v>
          </cell>
          <cell r="H35" t="str">
            <v>Создание и модернизация инженерно-технических средств охраны в клиентских офисах</v>
          </cell>
          <cell r="I35">
            <v>10.85386679</v>
          </cell>
          <cell r="J35">
            <v>2.1707733579999999</v>
          </cell>
          <cell r="K35" t="str">
            <v>Смета на выполнение работ от 29.07.24 ООО "ИТС Центр" (Смета_проектирование_ОТС_Гатчина.zip и Смета_проектирование_ОТС_Тихвин.zip)</v>
          </cell>
          <cell r="L35" t="str">
            <v>ТБР</v>
          </cell>
          <cell r="M35" t="str">
            <v>43.21</v>
          </cell>
          <cell r="N35" t="str">
            <v>Открытый конкурс (ЭТП)</v>
          </cell>
          <cell r="O35" t="str">
            <v>нд</v>
          </cell>
          <cell r="P35" t="str">
            <v>да</v>
          </cell>
          <cell r="Q35" t="str">
            <v>нд</v>
          </cell>
          <cell r="R35" t="str">
            <v>нд</v>
          </cell>
          <cell r="S35" t="str">
            <v>нд</v>
          </cell>
          <cell r="T35" t="str">
            <v>нд</v>
          </cell>
          <cell r="U35" t="str">
            <v>нет</v>
          </cell>
          <cell r="V35"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topLeftCell="A7"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32" t="s">
        <v>423</v>
      </c>
      <c r="B1" s="232"/>
      <c r="C1" s="232"/>
      <c r="D1" s="92"/>
      <c r="E1" s="92"/>
      <c r="F1" s="92"/>
    </row>
    <row r="2" spans="1:6" ht="20.25" x14ac:dyDescent="0.25">
      <c r="A2" s="233" t="s">
        <v>407</v>
      </c>
      <c r="B2" s="233"/>
      <c r="C2" s="233"/>
      <c r="D2" s="92"/>
      <c r="E2" s="92"/>
      <c r="F2" s="92"/>
    </row>
    <row r="3" spans="1:6" ht="18.75" x14ac:dyDescent="0.25">
      <c r="A3" s="234"/>
      <c r="B3" s="234"/>
      <c r="C3" s="234"/>
      <c r="D3" s="92"/>
      <c r="E3" s="92"/>
      <c r="F3" s="92"/>
    </row>
    <row r="4" spans="1:6" x14ac:dyDescent="0.25">
      <c r="A4" s="235" t="s">
        <v>433</v>
      </c>
      <c r="B4" s="235"/>
      <c r="C4" s="235"/>
      <c r="D4" s="92"/>
      <c r="E4" s="92"/>
      <c r="F4" s="92"/>
    </row>
    <row r="5" spans="1:6" ht="15.75" x14ac:dyDescent="0.25">
      <c r="A5" s="236" t="s">
        <v>408</v>
      </c>
      <c r="B5" s="236"/>
      <c r="C5" s="236"/>
      <c r="D5" s="92"/>
      <c r="E5" s="92"/>
      <c r="F5" s="92"/>
    </row>
    <row r="6" spans="1:6" ht="15.75" customHeight="1" x14ac:dyDescent="0.25">
      <c r="A6" s="229"/>
      <c r="B6" s="229"/>
      <c r="C6" s="229"/>
      <c r="D6" s="92"/>
      <c r="E6" s="92"/>
      <c r="F6" s="92"/>
    </row>
    <row r="7" spans="1:6" ht="15.75" customHeight="1" x14ac:dyDescent="0.25">
      <c r="A7" s="231">
        <v>7841322249</v>
      </c>
      <c r="B7" s="231"/>
      <c r="C7" s="231"/>
      <c r="D7" s="92"/>
      <c r="E7" s="92"/>
      <c r="F7" s="92"/>
    </row>
    <row r="8" spans="1:6" ht="15.75" customHeight="1" x14ac:dyDescent="0.25">
      <c r="A8" s="229" t="s">
        <v>412</v>
      </c>
      <c r="B8" s="229"/>
      <c r="C8" s="229"/>
      <c r="D8" s="92"/>
      <c r="E8" s="92"/>
      <c r="F8" s="92"/>
    </row>
    <row r="9" spans="1:6" ht="15.75" customHeight="1" x14ac:dyDescent="0.25">
      <c r="A9" s="90"/>
      <c r="B9" s="90"/>
      <c r="C9" s="90"/>
      <c r="D9" s="92"/>
      <c r="E9" s="92"/>
      <c r="F9" s="92"/>
    </row>
    <row r="10" spans="1:6" ht="53.25" customHeight="1" x14ac:dyDescent="0.25">
      <c r="A10" s="228" t="s">
        <v>413</v>
      </c>
      <c r="B10" s="228"/>
      <c r="C10" s="228"/>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599</v>
      </c>
      <c r="D13" s="92"/>
      <c r="E13" s="92"/>
      <c r="F13" s="92"/>
    </row>
    <row r="14" spans="1:6" ht="67.5" customHeight="1" x14ac:dyDescent="0.25">
      <c r="A14" s="87">
        <v>2</v>
      </c>
      <c r="B14" s="88" t="s">
        <v>415</v>
      </c>
      <c r="C14" s="1" t="s">
        <v>600</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0" t="s">
        <v>421</v>
      </c>
      <c r="B20" s="230"/>
      <c r="C20" s="230"/>
      <c r="D20" s="230"/>
      <c r="E20" s="230"/>
      <c r="F20" s="230"/>
    </row>
    <row r="21" spans="1:6" ht="63" x14ac:dyDescent="0.25">
      <c r="A21" s="89" t="s">
        <v>96</v>
      </c>
      <c r="B21" s="89" t="s">
        <v>424</v>
      </c>
      <c r="C21" s="89" t="s">
        <v>425</v>
      </c>
      <c r="D21" s="89" t="s">
        <v>422</v>
      </c>
      <c r="E21" s="89" t="s">
        <v>419</v>
      </c>
      <c r="F21" s="89" t="s">
        <v>420</v>
      </c>
    </row>
    <row r="22" spans="1:6" ht="15.75" x14ac:dyDescent="0.25">
      <c r="A22" s="215"/>
      <c r="B22" s="215"/>
      <c r="C22" s="216"/>
      <c r="D22" s="217"/>
      <c r="E22" s="218"/>
      <c r="F22" s="219"/>
    </row>
    <row r="23" spans="1:6" x14ac:dyDescent="0.25">
      <c r="A23" s="9"/>
      <c r="B23" s="9"/>
      <c r="C23" s="9"/>
      <c r="D23" s="9"/>
      <c r="E23" s="9"/>
      <c r="F23" s="9"/>
    </row>
    <row r="24" spans="1:6" x14ac:dyDescent="0.25">
      <c r="A24" s="9"/>
      <c r="B24" s="9"/>
      <c r="C24" s="9"/>
      <c r="D24" s="9"/>
      <c r="E24" s="9"/>
      <c r="F24"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54" priority="32">
      <formula>ISBLANK($A$4)</formula>
    </cfRule>
  </conditionalFormatting>
  <conditionalFormatting sqref="A7:C7">
    <cfRule type="expression" dxfId="153" priority="26">
      <formula>ISBLANK($A$7)</formula>
    </cfRule>
  </conditionalFormatting>
  <conditionalFormatting sqref="C13:C15">
    <cfRule type="expression" dxfId="152" priority="25">
      <formula>ISBLANK(C13)</formula>
    </cfRule>
  </conditionalFormatting>
  <conditionalFormatting sqref="C16:C17">
    <cfRule type="expression" dxfId="151" priority="24">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50" priority="20">
      <formula>CELL("защита",A1)</formula>
    </cfRule>
  </conditionalFormatting>
  <conditionalFormatting sqref="A23:F1048576">
    <cfRule type="expression" dxfId="149" priority="21">
      <formula>ISBLANK(A23)</formula>
    </cfRule>
  </conditionalFormatting>
  <conditionalFormatting sqref="A22:B22">
    <cfRule type="expression" dxfId="148" priority="3">
      <formula>CELL("защита",A22)</formula>
    </cfRule>
  </conditionalFormatting>
  <conditionalFormatting sqref="A22:B22">
    <cfRule type="expression" dxfId="147" priority="4">
      <formula>ISBLANK(A22)</formula>
    </cfRule>
  </conditionalFormatting>
  <conditionalFormatting sqref="C22:F22">
    <cfRule type="expression" dxfId="146" priority="1">
      <formula>CELL("защита",C22)</formula>
    </cfRule>
  </conditionalFormatting>
  <conditionalFormatting sqref="C22:F22">
    <cfRule type="expression" dxfId="14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57" customFormat="1" ht="18.75" customHeight="1"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63"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63"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63" customFormat="1" ht="24.75" customHeight="1" x14ac:dyDescent="0.2">
      <c r="A15" s="262" t="s">
        <v>245</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row>
    <row r="17" spans="1:131" ht="85.5" customHeight="1" x14ac:dyDescent="0.25">
      <c r="A17" s="263" t="s">
        <v>96</v>
      </c>
      <c r="B17" s="275" t="s">
        <v>150</v>
      </c>
      <c r="C17" s="276"/>
      <c r="D17" s="279" t="s">
        <v>156</v>
      </c>
      <c r="E17" s="279"/>
      <c r="F17" s="279"/>
      <c r="G17" s="279"/>
      <c r="H17" s="279"/>
      <c r="I17" s="266" t="s">
        <v>151</v>
      </c>
      <c r="J17" s="266" t="s">
        <v>35</v>
      </c>
      <c r="K17" s="275" t="s">
        <v>106</v>
      </c>
      <c r="L17" s="276"/>
      <c r="M17" s="275" t="s">
        <v>104</v>
      </c>
      <c r="N17" s="276"/>
      <c r="O17" s="275" t="s">
        <v>34</v>
      </c>
      <c r="P17" s="276"/>
      <c r="Q17" s="279" t="s">
        <v>33</v>
      </c>
      <c r="R17" s="280" t="s">
        <v>145</v>
      </c>
      <c r="S17" s="280"/>
      <c r="T17" s="280"/>
      <c r="U17" s="280"/>
      <c r="V17" s="280" t="s">
        <v>147</v>
      </c>
      <c r="W17" s="280"/>
      <c r="X17" s="280"/>
      <c r="Y17" s="280"/>
      <c r="Z17" s="266" t="s">
        <v>148</v>
      </c>
      <c r="AA17" s="266" t="s">
        <v>149</v>
      </c>
      <c r="AB17" s="281" t="s">
        <v>31</v>
      </c>
      <c r="AC17" s="282"/>
      <c r="AD17" s="283"/>
      <c r="AE17" s="281" t="s">
        <v>30</v>
      </c>
      <c r="AF17" s="282"/>
      <c r="AG17" s="281" t="s">
        <v>236</v>
      </c>
      <c r="AH17" s="282"/>
      <c r="AI17" s="282"/>
      <c r="AJ17" s="282"/>
      <c r="AK17" s="283"/>
    </row>
    <row r="18" spans="1:131" ht="204.75" customHeight="1" x14ac:dyDescent="0.25">
      <c r="A18" s="264"/>
      <c r="B18" s="277"/>
      <c r="C18" s="278"/>
      <c r="D18" s="266" t="s">
        <v>293</v>
      </c>
      <c r="E18" s="279" t="s">
        <v>294</v>
      </c>
      <c r="F18" s="279"/>
      <c r="G18" s="322" t="s">
        <v>295</v>
      </c>
      <c r="H18" s="323"/>
      <c r="I18" s="267"/>
      <c r="J18" s="267"/>
      <c r="K18" s="277"/>
      <c r="L18" s="278"/>
      <c r="M18" s="277"/>
      <c r="N18" s="278"/>
      <c r="O18" s="277"/>
      <c r="P18" s="278"/>
      <c r="Q18" s="279"/>
      <c r="R18" s="279" t="s">
        <v>278</v>
      </c>
      <c r="S18" s="279"/>
      <c r="T18" s="322" t="s">
        <v>296</v>
      </c>
      <c r="U18" s="323"/>
      <c r="V18" s="280" t="s">
        <v>146</v>
      </c>
      <c r="W18" s="280"/>
      <c r="X18" s="281" t="s">
        <v>297</v>
      </c>
      <c r="Y18" s="283"/>
      <c r="Z18" s="274"/>
      <c r="AA18" s="267"/>
      <c r="AB18" s="101" t="s">
        <v>272</v>
      </c>
      <c r="AC18" s="101" t="s">
        <v>273</v>
      </c>
      <c r="AD18" s="102" t="s">
        <v>88</v>
      </c>
      <c r="AE18" s="102" t="s">
        <v>29</v>
      </c>
      <c r="AF18" s="102" t="s">
        <v>28</v>
      </c>
      <c r="AG18" s="266" t="s">
        <v>283</v>
      </c>
      <c r="AH18" s="280" t="s">
        <v>276</v>
      </c>
      <c r="AI18" s="280"/>
      <c r="AJ18" s="279" t="s">
        <v>277</v>
      </c>
      <c r="AK18" s="279"/>
    </row>
    <row r="19" spans="1:131" ht="51.75" customHeight="1" x14ac:dyDescent="0.25">
      <c r="A19" s="265"/>
      <c r="B19" s="102" t="s">
        <v>274</v>
      </c>
      <c r="C19" s="102" t="s">
        <v>275</v>
      </c>
      <c r="D19" s="274"/>
      <c r="E19" s="102" t="s">
        <v>274</v>
      </c>
      <c r="F19" s="102" t="s">
        <v>275</v>
      </c>
      <c r="G19" s="111" t="s">
        <v>217</v>
      </c>
      <c r="H19" s="112" t="s">
        <v>187</v>
      </c>
      <c r="I19" s="274"/>
      <c r="J19" s="27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6" priority="1">
      <formula>CELL("защита",A1)</formula>
    </cfRule>
  </conditionalFormatting>
  <conditionalFormatting sqref="A21:AK1048576">
    <cfRule type="expression" dxfId="12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5"/>
      <c r="B1" s="245"/>
      <c r="C1" s="245"/>
      <c r="D1" s="245"/>
      <c r="E1" s="245"/>
      <c r="F1" s="245"/>
      <c r="G1" s="245"/>
      <c r="H1" s="245"/>
      <c r="I1" s="245"/>
      <c r="J1" s="245"/>
      <c r="K1" s="245"/>
      <c r="L1" s="245"/>
      <c r="M1" s="245"/>
      <c r="N1" s="245"/>
      <c r="O1" s="245"/>
    </row>
    <row r="2" spans="1:26"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c r="Y2" s="53"/>
      <c r="Z2" s="53"/>
    </row>
    <row r="3" spans="1:26"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c r="Y3" s="53"/>
      <c r="Z3" s="53"/>
    </row>
    <row r="4" spans="1:26"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c r="Y4" s="53"/>
      <c r="Z4" s="53"/>
    </row>
    <row r="5" spans="1:26"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c r="Y5" s="53"/>
      <c r="Z5" s="53"/>
    </row>
    <row r="6" spans="1:26"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c r="Y6" s="53"/>
      <c r="Z6" s="53"/>
    </row>
    <row r="7" spans="1:26" s="57" customFormat="1" ht="18.75"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53"/>
      <c r="Q7" s="53"/>
      <c r="R7" s="53"/>
      <c r="S7" s="53"/>
      <c r="T7" s="53"/>
      <c r="U7" s="53"/>
      <c r="V7" s="53"/>
      <c r="W7" s="53"/>
      <c r="X7" s="53"/>
      <c r="Y7" s="53"/>
      <c r="Z7" s="53"/>
    </row>
    <row r="8" spans="1:26"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c r="Y8" s="53"/>
      <c r="Z8" s="53"/>
    </row>
    <row r="9" spans="1:26"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c r="Y9" s="61"/>
      <c r="Z9" s="61"/>
    </row>
    <row r="10" spans="1:26"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c r="Y10" s="54"/>
      <c r="Z10" s="54"/>
    </row>
    <row r="11" spans="1:26"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c r="Y11" s="55"/>
      <c r="Z11" s="55"/>
    </row>
    <row r="12" spans="1:26"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c r="Y12" s="55"/>
      <c r="Z12" s="55"/>
    </row>
    <row r="13" spans="1:26" s="63"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64"/>
      <c r="Q13" s="64"/>
      <c r="R13" s="64"/>
      <c r="S13" s="64"/>
      <c r="T13" s="64"/>
      <c r="U13" s="64"/>
      <c r="V13" s="64"/>
      <c r="W13" s="64"/>
    </row>
    <row r="14" spans="1:26" s="63" customFormat="1" ht="18.75" customHeight="1" x14ac:dyDescent="0.2">
      <c r="A14" s="246"/>
      <c r="B14" s="246"/>
      <c r="C14" s="246"/>
      <c r="D14" s="246"/>
      <c r="E14" s="246"/>
      <c r="F14" s="246"/>
      <c r="G14" s="246"/>
      <c r="H14" s="246"/>
      <c r="I14" s="246"/>
      <c r="J14" s="246"/>
      <c r="K14" s="246"/>
      <c r="L14" s="246"/>
      <c r="M14" s="246"/>
      <c r="N14" s="246"/>
      <c r="O14" s="246"/>
      <c r="P14" s="64"/>
      <c r="Q14" s="64"/>
      <c r="R14" s="64"/>
      <c r="S14" s="64"/>
      <c r="T14" s="64"/>
      <c r="U14" s="64"/>
      <c r="V14" s="64"/>
      <c r="W14" s="64"/>
    </row>
    <row r="15" spans="1:26" s="63" customFormat="1" ht="18.75" customHeight="1" x14ac:dyDescent="0.2">
      <c r="A15" s="244" t="s">
        <v>443</v>
      </c>
      <c r="B15" s="244"/>
      <c r="C15" s="244"/>
      <c r="D15" s="244"/>
      <c r="E15" s="244"/>
      <c r="F15" s="244"/>
      <c r="G15" s="244"/>
      <c r="H15" s="244"/>
      <c r="I15" s="244"/>
      <c r="J15" s="244"/>
      <c r="K15" s="244"/>
      <c r="L15" s="244"/>
      <c r="M15" s="244"/>
      <c r="N15" s="244"/>
      <c r="O15" s="244"/>
      <c r="P15" s="64"/>
      <c r="Q15" s="64"/>
      <c r="R15" s="64"/>
      <c r="S15" s="64"/>
      <c r="T15" s="64"/>
      <c r="U15" s="64"/>
      <c r="V15" s="64"/>
      <c r="W15" s="64"/>
    </row>
    <row r="16" spans="1:26" s="63" customFormat="1" ht="22.5" customHeight="1" x14ac:dyDescent="0.2">
      <c r="A16" s="324"/>
      <c r="B16" s="324"/>
      <c r="C16" s="324"/>
      <c r="D16" s="324"/>
      <c r="E16" s="324"/>
      <c r="F16" s="324"/>
      <c r="G16" s="324"/>
      <c r="H16" s="324"/>
      <c r="I16" s="324"/>
      <c r="J16" s="324"/>
      <c r="K16" s="324"/>
      <c r="L16" s="324"/>
      <c r="M16" s="324"/>
      <c r="N16" s="324"/>
      <c r="O16" s="324"/>
      <c r="P16" s="65"/>
      <c r="Q16" s="65"/>
      <c r="R16" s="65"/>
      <c r="S16" s="65"/>
      <c r="T16" s="65"/>
      <c r="U16" s="65"/>
      <c r="V16" s="65"/>
      <c r="W16" s="65"/>
      <c r="X16" s="65"/>
      <c r="Y16" s="65"/>
      <c r="Z16" s="65"/>
    </row>
    <row r="17" spans="1:26" s="63" customFormat="1" ht="78" customHeight="1" x14ac:dyDescent="0.2">
      <c r="A17" s="249" t="s">
        <v>96</v>
      </c>
      <c r="B17" s="249" t="s">
        <v>444</v>
      </c>
      <c r="C17" s="249" t="s">
        <v>445</v>
      </c>
      <c r="D17" s="249" t="s">
        <v>446</v>
      </c>
      <c r="E17" s="325" t="s">
        <v>447</v>
      </c>
      <c r="F17" s="326"/>
      <c r="G17" s="326"/>
      <c r="H17" s="326"/>
      <c r="I17" s="327"/>
      <c r="J17" s="328" t="s">
        <v>448</v>
      </c>
      <c r="K17" s="328"/>
      <c r="L17" s="328"/>
      <c r="M17" s="328"/>
      <c r="N17" s="328"/>
      <c r="O17" s="328"/>
      <c r="P17" s="64"/>
      <c r="Q17" s="64"/>
      <c r="R17" s="64"/>
      <c r="S17" s="64"/>
      <c r="T17" s="64"/>
      <c r="U17" s="64"/>
      <c r="V17" s="64"/>
      <c r="W17" s="64"/>
    </row>
    <row r="18" spans="1:26" s="63" customFormat="1" ht="107.25" customHeight="1" x14ac:dyDescent="0.2">
      <c r="A18" s="249"/>
      <c r="B18" s="249"/>
      <c r="C18" s="249"/>
      <c r="D18" s="249"/>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24" priority="1">
      <formula>CELL("защита",A1)</formula>
    </cfRule>
  </conditionalFormatting>
  <conditionalFormatting sqref="A20:O1048576">
    <cfRule type="expression" dxfId="12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H60" sqref="H60"/>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9"/>
      <c r="B1" s="329"/>
      <c r="C1" s="329"/>
      <c r="D1" s="329"/>
      <c r="E1" s="329"/>
      <c r="F1" s="329"/>
      <c r="G1" s="329"/>
      <c r="H1" s="329"/>
      <c r="I1" s="329"/>
      <c r="J1" s="329"/>
    </row>
    <row r="2" spans="1:10" ht="20.25" x14ac:dyDescent="0.25">
      <c r="A2" s="233" t="s">
        <v>0</v>
      </c>
      <c r="B2" s="233"/>
      <c r="C2" s="233"/>
      <c r="D2" s="233"/>
      <c r="E2" s="233"/>
      <c r="F2" s="233"/>
      <c r="G2" s="233"/>
      <c r="H2" s="233"/>
      <c r="I2" s="233"/>
      <c r="J2" s="233"/>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row>
    <row r="5" spans="1:10" x14ac:dyDescent="0.25">
      <c r="A5" s="242" t="s">
        <v>408</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P_15.01.10044</v>
      </c>
      <c r="B7" s="247"/>
      <c r="C7" s="247"/>
      <c r="D7" s="247"/>
      <c r="E7" s="247"/>
      <c r="F7" s="247"/>
      <c r="G7" s="247"/>
      <c r="H7" s="247"/>
      <c r="I7" s="247"/>
      <c r="J7" s="247"/>
    </row>
    <row r="8" spans="1:10" x14ac:dyDescent="0.25">
      <c r="A8" s="242" t="s">
        <v>409</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row>
    <row r="11" spans="1:10" x14ac:dyDescent="0.25">
      <c r="A11" s="242" t="s">
        <v>410</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row>
    <row r="14" spans="1:10" ht="15.75" customHeight="1" x14ac:dyDescent="0.25">
      <c r="A14" s="329"/>
      <c r="B14" s="329"/>
      <c r="C14" s="329"/>
      <c r="D14" s="329"/>
      <c r="E14" s="329"/>
      <c r="F14" s="329"/>
      <c r="G14" s="329"/>
      <c r="H14" s="329"/>
      <c r="I14" s="329"/>
      <c r="J14" s="329"/>
    </row>
    <row r="15" spans="1:10" ht="18.75" x14ac:dyDescent="0.25">
      <c r="A15" s="244" t="s">
        <v>246</v>
      </c>
      <c r="B15" s="244"/>
      <c r="C15" s="244"/>
      <c r="D15" s="244"/>
      <c r="E15" s="244"/>
      <c r="F15" s="244"/>
      <c r="G15" s="244"/>
      <c r="H15" s="244"/>
      <c r="I15" s="244"/>
      <c r="J15" s="244"/>
    </row>
    <row r="16" spans="1:10" x14ac:dyDescent="0.25">
      <c r="A16" s="330"/>
      <c r="B16" s="330"/>
      <c r="C16" s="330"/>
      <c r="D16" s="330"/>
      <c r="E16" s="330"/>
      <c r="F16" s="330"/>
      <c r="G16" s="330"/>
      <c r="H16" s="330"/>
      <c r="I16" s="330"/>
      <c r="J16" s="330"/>
    </row>
    <row r="17" spans="1:10" ht="28.5" customHeight="1" x14ac:dyDescent="0.25">
      <c r="A17" s="331" t="s">
        <v>96</v>
      </c>
      <c r="B17" s="332" t="s">
        <v>214</v>
      </c>
      <c r="C17" s="338" t="s">
        <v>77</v>
      </c>
      <c r="D17" s="338"/>
      <c r="E17" s="338"/>
      <c r="F17" s="338"/>
      <c r="G17" s="333" t="s">
        <v>331</v>
      </c>
      <c r="H17" s="335" t="s">
        <v>332</v>
      </c>
      <c r="I17" s="332" t="s">
        <v>65</v>
      </c>
      <c r="J17" s="334" t="s">
        <v>78</v>
      </c>
    </row>
    <row r="18" spans="1:10" ht="58.5" customHeight="1" x14ac:dyDescent="0.25">
      <c r="A18" s="331"/>
      <c r="B18" s="332"/>
      <c r="C18" s="339" t="s">
        <v>298</v>
      </c>
      <c r="D18" s="339"/>
      <c r="E18" s="340" t="s">
        <v>563</v>
      </c>
      <c r="F18" s="341"/>
      <c r="G18" s="333"/>
      <c r="H18" s="336"/>
      <c r="I18" s="332"/>
      <c r="J18" s="334"/>
    </row>
    <row r="19" spans="1:10" ht="63.75" customHeight="1" x14ac:dyDescent="0.25">
      <c r="A19" s="331"/>
      <c r="B19" s="332"/>
      <c r="C19" s="116" t="s">
        <v>299</v>
      </c>
      <c r="D19" s="116" t="s">
        <v>300</v>
      </c>
      <c r="E19" s="116" t="s">
        <v>299</v>
      </c>
      <c r="F19" s="116" t="s">
        <v>300</v>
      </c>
      <c r="G19" s="333"/>
      <c r="H19" s="337"/>
      <c r="I19" s="332"/>
      <c r="J19" s="334"/>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45474</v>
      </c>
      <c r="D47" s="150">
        <f t="shared" si="1"/>
        <v>45657</v>
      </c>
      <c r="E47" s="150">
        <f t="shared" si="1"/>
        <v>45575</v>
      </c>
      <c r="F47" s="150">
        <f t="shared" si="1"/>
        <v>45747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45474</v>
      </c>
      <c r="D53" s="151">
        <v>45657</v>
      </c>
      <c r="E53" s="151">
        <v>45575</v>
      </c>
      <c r="F53" s="151">
        <v>45747</v>
      </c>
      <c r="G53" s="147" t="s">
        <v>436</v>
      </c>
      <c r="H53" s="147" t="s">
        <v>436</v>
      </c>
      <c r="I53" s="147" t="s">
        <v>581</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2 C54:J54 G53:H53 J53">
    <cfRule type="expression" dxfId="122" priority="6">
      <formula>ISBLANK(C21)</formula>
    </cfRule>
  </conditionalFormatting>
  <conditionalFormatting sqref="A1:XFD52 A54:XFD1048576 A53:B53 J53:XFD53 G53:H53">
    <cfRule type="expression" dxfId="121" priority="5">
      <formula>CELL("защита",A1)</formula>
    </cfRule>
  </conditionalFormatting>
  <conditionalFormatting sqref="I53">
    <cfRule type="expression" dxfId="120" priority="4">
      <formula>ISBLANK(I53)</formula>
    </cfRule>
  </conditionalFormatting>
  <conditionalFormatting sqref="I53">
    <cfRule type="expression" dxfId="119" priority="3">
      <formula>CELL("защита",I53)</formula>
    </cfRule>
  </conditionalFormatting>
  <conditionalFormatting sqref="C53:F53">
    <cfRule type="expression" dxfId="118" priority="2">
      <formula>ISBLANK(C53)</formula>
    </cfRule>
  </conditionalFormatting>
  <conditionalFormatting sqref="C53:F53">
    <cfRule type="expression" dxfId="117"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S21" activePane="bottomRight" state="frozen"/>
      <selection activeCell="A17" sqref="A17"/>
      <selection pane="topRight" activeCell="E17" sqref="E17"/>
      <selection pane="bottomLeft" activeCell="A21" sqref="A21"/>
      <selection pane="bottomRight" activeCell="AE22" sqref="AE22"/>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168"/>
      <c r="Z1" s="168"/>
      <c r="AA1" s="168"/>
      <c r="AB1" s="168"/>
      <c r="AC1" s="168"/>
      <c r="AD1" s="168"/>
      <c r="AE1" s="168"/>
    </row>
    <row r="2" spans="1:31" ht="20.25" x14ac:dyDescent="0.25">
      <c r="A2" s="344" t="s">
        <v>0</v>
      </c>
      <c r="B2" s="344"/>
      <c r="C2" s="344"/>
      <c r="D2" s="344"/>
      <c r="E2" s="344"/>
      <c r="F2" s="344"/>
      <c r="G2" s="344"/>
      <c r="H2" s="344"/>
      <c r="I2" s="344"/>
      <c r="J2" s="344"/>
      <c r="K2" s="344"/>
      <c r="L2" s="344"/>
      <c r="M2" s="344"/>
      <c r="N2" s="344"/>
      <c r="O2" s="344"/>
      <c r="P2" s="344"/>
      <c r="Q2" s="344"/>
      <c r="R2" s="344"/>
      <c r="S2" s="344"/>
      <c r="T2" s="344"/>
      <c r="U2" s="344"/>
      <c r="V2" s="344"/>
      <c r="W2" s="344"/>
      <c r="X2" s="344"/>
      <c r="Y2" s="169"/>
      <c r="Z2" s="169"/>
      <c r="AA2" s="169"/>
      <c r="AB2" s="169"/>
      <c r="AC2" s="169"/>
      <c r="AD2" s="169"/>
      <c r="AE2" s="169"/>
    </row>
    <row r="3" spans="1:31"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170"/>
      <c r="Z3" s="170"/>
      <c r="AA3" s="170"/>
      <c r="AB3" s="170"/>
      <c r="AC3" s="170"/>
      <c r="AD3" s="170"/>
      <c r="AE3" s="170"/>
    </row>
    <row r="4" spans="1:31" ht="18.75" x14ac:dyDescent="0.25">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c r="K4" s="346"/>
      <c r="L4" s="346"/>
      <c r="M4" s="346"/>
      <c r="N4" s="346"/>
      <c r="O4" s="346"/>
      <c r="P4" s="346"/>
      <c r="Q4" s="346"/>
      <c r="R4" s="346"/>
      <c r="S4" s="346"/>
      <c r="T4" s="346"/>
      <c r="U4" s="346"/>
      <c r="V4" s="346"/>
      <c r="W4" s="346"/>
      <c r="X4" s="346"/>
      <c r="Y4" s="170"/>
      <c r="Z4" s="170"/>
      <c r="AA4" s="170"/>
      <c r="AB4" s="170"/>
      <c r="AC4" s="170"/>
      <c r="AD4" s="170"/>
      <c r="AE4" s="170"/>
    </row>
    <row r="5" spans="1:31" x14ac:dyDescent="0.25">
      <c r="A5" s="347" t="s">
        <v>408</v>
      </c>
      <c r="B5" s="347"/>
      <c r="C5" s="347"/>
      <c r="D5" s="347"/>
      <c r="E5" s="347"/>
      <c r="F5" s="347"/>
      <c r="G5" s="347"/>
      <c r="H5" s="347"/>
      <c r="I5" s="347"/>
      <c r="J5" s="347"/>
      <c r="K5" s="347"/>
      <c r="L5" s="347"/>
      <c r="M5" s="347"/>
      <c r="N5" s="347"/>
      <c r="O5" s="347"/>
      <c r="P5" s="347"/>
      <c r="Q5" s="347"/>
      <c r="R5" s="347"/>
      <c r="S5" s="347"/>
      <c r="T5" s="347"/>
      <c r="U5" s="347"/>
      <c r="V5" s="347"/>
      <c r="W5" s="347"/>
      <c r="X5" s="347"/>
      <c r="Y5" s="171"/>
      <c r="Z5" s="171"/>
      <c r="AA5" s="171"/>
      <c r="AB5" s="171"/>
      <c r="AC5" s="171"/>
      <c r="AD5" s="171"/>
      <c r="AE5" s="171"/>
    </row>
    <row r="6" spans="1:31"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170"/>
      <c r="Z6" s="170"/>
      <c r="AA6" s="170"/>
      <c r="AB6" s="170"/>
      <c r="AC6" s="170"/>
      <c r="AD6" s="170"/>
      <c r="AE6" s="170"/>
    </row>
    <row r="7" spans="1:31" ht="18.75" x14ac:dyDescent="0.25">
      <c r="A7" s="346" t="str">
        <f>IF(ISBLANK('1'!C13),CONCATENATE("В разделе 1 формы заполните показатель"," '",'1'!B13,"' "),'1'!C13)</f>
        <v>P_15.01.10044</v>
      </c>
      <c r="B7" s="346"/>
      <c r="C7" s="346"/>
      <c r="D7" s="346"/>
      <c r="E7" s="346"/>
      <c r="F7" s="346"/>
      <c r="G7" s="346"/>
      <c r="H7" s="346"/>
      <c r="I7" s="346"/>
      <c r="J7" s="346"/>
      <c r="K7" s="346"/>
      <c r="L7" s="346"/>
      <c r="M7" s="346"/>
      <c r="N7" s="346"/>
      <c r="O7" s="346"/>
      <c r="P7" s="346"/>
      <c r="Q7" s="346"/>
      <c r="R7" s="346"/>
      <c r="S7" s="346"/>
      <c r="T7" s="346"/>
      <c r="U7" s="346"/>
      <c r="V7" s="346"/>
      <c r="W7" s="346"/>
      <c r="X7" s="346"/>
      <c r="Y7" s="170"/>
      <c r="Z7" s="170"/>
      <c r="AA7" s="170"/>
      <c r="AB7" s="170"/>
      <c r="AC7" s="170"/>
      <c r="AD7" s="170"/>
      <c r="AE7" s="170"/>
    </row>
    <row r="8" spans="1:31" x14ac:dyDescent="0.25">
      <c r="A8" s="347" t="s">
        <v>409</v>
      </c>
      <c r="B8" s="347"/>
      <c r="C8" s="347"/>
      <c r="D8" s="347"/>
      <c r="E8" s="347"/>
      <c r="F8" s="347"/>
      <c r="G8" s="347"/>
      <c r="H8" s="347"/>
      <c r="I8" s="347"/>
      <c r="J8" s="347"/>
      <c r="K8" s="347"/>
      <c r="L8" s="347"/>
      <c r="M8" s="347"/>
      <c r="N8" s="347"/>
      <c r="O8" s="347"/>
      <c r="P8" s="347"/>
      <c r="Q8" s="347"/>
      <c r="R8" s="347"/>
      <c r="S8" s="347"/>
      <c r="T8" s="347"/>
      <c r="U8" s="347"/>
      <c r="V8" s="347"/>
      <c r="W8" s="347"/>
      <c r="X8" s="347"/>
      <c r="Y8" s="171"/>
      <c r="Z8" s="171"/>
      <c r="AA8" s="171"/>
      <c r="AB8" s="171"/>
      <c r="AC8" s="171"/>
      <c r="AD8" s="171"/>
      <c r="AE8" s="171"/>
    </row>
    <row r="9" spans="1:3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170"/>
      <c r="Z9" s="170"/>
      <c r="AA9" s="170"/>
      <c r="AB9" s="170"/>
      <c r="AC9" s="170"/>
      <c r="AD9" s="170"/>
      <c r="AE9" s="170"/>
    </row>
    <row r="10" spans="1:31" ht="18.75" x14ac:dyDescent="0.25">
      <c r="A10" s="346"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170"/>
      <c r="Z10" s="170"/>
      <c r="AA10" s="170"/>
      <c r="AB10" s="170"/>
      <c r="AC10" s="170"/>
      <c r="AD10" s="170"/>
      <c r="AE10" s="170"/>
    </row>
    <row r="11" spans="1:31" x14ac:dyDescent="0.25">
      <c r="A11" s="347" t="s">
        <v>410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171"/>
      <c r="Z11" s="171"/>
      <c r="AA11" s="171"/>
      <c r="AB11" s="171"/>
      <c r="AC11" s="171"/>
      <c r="AD11" s="171"/>
      <c r="AE11" s="171"/>
    </row>
    <row r="12" spans="1:31" x14ac:dyDescent="0.25">
      <c r="A12" s="342"/>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171"/>
      <c r="Z12" s="171"/>
      <c r="AA12" s="171"/>
      <c r="AB12" s="171"/>
      <c r="AC12" s="171"/>
      <c r="AD12" s="171"/>
      <c r="AE12" s="171"/>
    </row>
    <row r="13" spans="1:31"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170"/>
      <c r="Z13" s="170"/>
      <c r="AA13" s="170"/>
      <c r="AB13" s="170"/>
      <c r="AC13" s="170"/>
      <c r="AD13" s="170"/>
      <c r="AE13" s="170"/>
    </row>
    <row r="14" spans="1:31"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172"/>
      <c r="Z14" s="172"/>
      <c r="AA14" s="172"/>
      <c r="AB14" s="172"/>
      <c r="AC14" s="172"/>
      <c r="AD14" s="172"/>
      <c r="AE14" s="172"/>
    </row>
    <row r="15" spans="1:31" ht="18.75" x14ac:dyDescent="0.25">
      <c r="A15" s="244" t="s">
        <v>460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row>
    <row r="16" spans="1:31"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row>
    <row r="17" spans="1:33" ht="33" customHeight="1" x14ac:dyDescent="0.25">
      <c r="A17" s="350" t="s">
        <v>96</v>
      </c>
      <c r="B17" s="350" t="s">
        <v>461</v>
      </c>
      <c r="C17" s="353" t="s">
        <v>462</v>
      </c>
      <c r="D17" s="353"/>
      <c r="E17" s="354" t="s">
        <v>596</v>
      </c>
      <c r="F17" s="357" t="s">
        <v>463</v>
      </c>
      <c r="G17" s="358"/>
      <c r="H17" s="359"/>
      <c r="I17" s="371" t="s">
        <v>464</v>
      </c>
      <c r="J17" s="372"/>
      <c r="K17" s="372"/>
      <c r="L17" s="404"/>
      <c r="M17" s="371" t="s">
        <v>568</v>
      </c>
      <c r="N17" s="372"/>
      <c r="O17" s="372"/>
      <c r="P17" s="404"/>
      <c r="Q17" s="371" t="s">
        <v>569</v>
      </c>
      <c r="R17" s="372"/>
      <c r="S17" s="372"/>
      <c r="T17" s="404"/>
      <c r="U17" s="371" t="s">
        <v>570</v>
      </c>
      <c r="V17" s="372"/>
      <c r="W17" s="372"/>
      <c r="X17" s="372"/>
      <c r="Y17" s="371" t="s">
        <v>583</v>
      </c>
      <c r="Z17" s="372"/>
      <c r="AA17" s="372"/>
      <c r="AB17" s="372"/>
      <c r="AC17" s="363" t="s">
        <v>465</v>
      </c>
      <c r="AD17" s="364"/>
      <c r="AE17" s="367" t="s">
        <v>466</v>
      </c>
      <c r="AF17" s="173"/>
      <c r="AG17" s="173"/>
    </row>
    <row r="18" spans="1:33" ht="43.5" customHeight="1" x14ac:dyDescent="0.25">
      <c r="A18" s="351"/>
      <c r="B18" s="351"/>
      <c r="C18" s="353"/>
      <c r="D18" s="353"/>
      <c r="E18" s="355"/>
      <c r="F18" s="360"/>
      <c r="G18" s="361"/>
      <c r="H18" s="362"/>
      <c r="I18" s="405" t="s">
        <v>467</v>
      </c>
      <c r="J18" s="406"/>
      <c r="K18" s="405" t="s">
        <v>468</v>
      </c>
      <c r="L18" s="406"/>
      <c r="M18" s="405" t="s">
        <v>467</v>
      </c>
      <c r="N18" s="406"/>
      <c r="O18" s="405" t="s">
        <v>469</v>
      </c>
      <c r="P18" s="406"/>
      <c r="Q18" s="405" t="s">
        <v>467</v>
      </c>
      <c r="R18" s="406"/>
      <c r="S18" s="405" t="s">
        <v>469</v>
      </c>
      <c r="T18" s="406"/>
      <c r="U18" s="370" t="s">
        <v>467</v>
      </c>
      <c r="V18" s="370"/>
      <c r="W18" s="370" t="s">
        <v>469</v>
      </c>
      <c r="X18" s="370"/>
      <c r="Y18" s="370" t="s">
        <v>467</v>
      </c>
      <c r="Z18" s="370"/>
      <c r="AA18" s="370" t="s">
        <v>469</v>
      </c>
      <c r="AB18" s="370"/>
      <c r="AC18" s="365"/>
      <c r="AD18" s="366"/>
      <c r="AE18" s="368"/>
    </row>
    <row r="19" spans="1:33" ht="114" customHeight="1" x14ac:dyDescent="0.25">
      <c r="A19" s="352"/>
      <c r="B19" s="352"/>
      <c r="C19" s="212" t="s">
        <v>470</v>
      </c>
      <c r="D19" s="212" t="s">
        <v>469</v>
      </c>
      <c r="E19" s="356"/>
      <c r="F19" s="214" t="s">
        <v>571</v>
      </c>
      <c r="G19" s="214" t="s">
        <v>597</v>
      </c>
      <c r="H19" s="214" t="s">
        <v>598</v>
      </c>
      <c r="I19" s="203" t="s">
        <v>471</v>
      </c>
      <c r="J19" s="203" t="s">
        <v>472</v>
      </c>
      <c r="K19" s="203" t="s">
        <v>471</v>
      </c>
      <c r="L19" s="203" t="s">
        <v>472</v>
      </c>
      <c r="M19" s="203" t="s">
        <v>471</v>
      </c>
      <c r="N19" s="203" t="s">
        <v>472</v>
      </c>
      <c r="O19" s="203" t="s">
        <v>471</v>
      </c>
      <c r="P19" s="203" t="s">
        <v>472</v>
      </c>
      <c r="Q19" s="203" t="s">
        <v>471</v>
      </c>
      <c r="R19" s="203" t="s">
        <v>472</v>
      </c>
      <c r="S19" s="203" t="s">
        <v>471</v>
      </c>
      <c r="T19" s="203" t="s">
        <v>472</v>
      </c>
      <c r="U19" s="203" t="s">
        <v>471</v>
      </c>
      <c r="V19" s="203" t="s">
        <v>472</v>
      </c>
      <c r="W19" s="203" t="s">
        <v>471</v>
      </c>
      <c r="X19" s="203" t="s">
        <v>472</v>
      </c>
      <c r="Y19" s="203" t="s">
        <v>471</v>
      </c>
      <c r="Z19" s="203" t="s">
        <v>472</v>
      </c>
      <c r="AA19" s="203" t="s">
        <v>471</v>
      </c>
      <c r="AB19" s="203" t="s">
        <v>472</v>
      </c>
      <c r="AC19" s="212" t="s">
        <v>473</v>
      </c>
      <c r="AD19" s="212" t="s">
        <v>572</v>
      </c>
      <c r="AE19" s="369"/>
    </row>
    <row r="20" spans="1:33" ht="19.5" customHeight="1" x14ac:dyDescent="0.25">
      <c r="A20" s="213">
        <v>1</v>
      </c>
      <c r="B20" s="213">
        <v>2</v>
      </c>
      <c r="C20" s="213">
        <v>3</v>
      </c>
      <c r="D20" s="213">
        <v>4</v>
      </c>
      <c r="E20" s="204">
        <v>5</v>
      </c>
      <c r="F20" s="204">
        <v>6</v>
      </c>
      <c r="G20" s="204">
        <v>7</v>
      </c>
      <c r="H20" s="204">
        <v>8</v>
      </c>
      <c r="I20" s="205" t="s">
        <v>584</v>
      </c>
      <c r="J20" s="205" t="s">
        <v>585</v>
      </c>
      <c r="K20" s="205" t="s">
        <v>586</v>
      </c>
      <c r="L20" s="205" t="s">
        <v>587</v>
      </c>
      <c r="M20" s="205" t="s">
        <v>588</v>
      </c>
      <c r="N20" s="205" t="s">
        <v>589</v>
      </c>
      <c r="O20" s="205" t="s">
        <v>590</v>
      </c>
      <c r="P20" s="205" t="s">
        <v>591</v>
      </c>
      <c r="Q20" s="205" t="s">
        <v>592</v>
      </c>
      <c r="R20" s="205" t="s">
        <v>593</v>
      </c>
      <c r="S20" s="205" t="s">
        <v>594</v>
      </c>
      <c r="T20" s="205" t="s">
        <v>595</v>
      </c>
      <c r="U20" s="205" t="s">
        <v>474</v>
      </c>
      <c r="V20" s="205" t="s">
        <v>475</v>
      </c>
      <c r="W20" s="205" t="s">
        <v>476</v>
      </c>
      <c r="X20" s="205" t="s">
        <v>477</v>
      </c>
      <c r="Y20" s="205" t="s">
        <v>478</v>
      </c>
      <c r="Z20" s="205" t="s">
        <v>479</v>
      </c>
      <c r="AA20" s="205" t="s">
        <v>480</v>
      </c>
      <c r="AB20" s="205" t="s">
        <v>481</v>
      </c>
      <c r="AC20" s="213">
        <v>10</v>
      </c>
      <c r="AD20" s="213">
        <v>11</v>
      </c>
      <c r="AE20" s="213">
        <v>12</v>
      </c>
    </row>
    <row r="21" spans="1:33" ht="61.5" customHeight="1" x14ac:dyDescent="0.25">
      <c r="A21" s="206">
        <v>1</v>
      </c>
      <c r="B21" s="207" t="s">
        <v>482</v>
      </c>
      <c r="C21" s="191">
        <f t="shared" ref="C21" si="0">SUM(C22:C25)</f>
        <v>0</v>
      </c>
      <c r="D21" s="191">
        <f t="shared" ref="D21:K21" si="1">SUM(D22:D25)</f>
        <v>2.4488880100000001</v>
      </c>
      <c r="E21" s="191">
        <f t="shared" si="1"/>
        <v>0</v>
      </c>
      <c r="F21" s="191">
        <f t="shared" si="1"/>
        <v>0</v>
      </c>
      <c r="G21" s="191">
        <f t="shared" si="1"/>
        <v>0</v>
      </c>
      <c r="H21" s="191">
        <f t="shared" si="1"/>
        <v>2.4488880100000001</v>
      </c>
      <c r="I21" s="198">
        <f t="shared" si="1"/>
        <v>0</v>
      </c>
      <c r="J21" s="198">
        <f t="shared" si="1"/>
        <v>0</v>
      </c>
      <c r="K21" s="198">
        <f t="shared" si="1"/>
        <v>0</v>
      </c>
      <c r="L21" s="198" t="s">
        <v>436</v>
      </c>
      <c r="M21" s="198" t="s">
        <v>436</v>
      </c>
      <c r="N21" s="198" t="s">
        <v>436</v>
      </c>
      <c r="O21" s="198">
        <f t="shared" ref="O21" si="2">SUM(O22:O25)</f>
        <v>2.4488880100000001</v>
      </c>
      <c r="P21" s="198" t="s">
        <v>436</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3">SUM(AC22:AC25)</f>
        <v>0</v>
      </c>
      <c r="AD21" s="191">
        <f t="shared" si="3"/>
        <v>2.4488880100000001</v>
      </c>
      <c r="AE21" s="191" t="s">
        <v>604</v>
      </c>
    </row>
    <row r="22" spans="1:33" ht="24" customHeight="1" x14ac:dyDescent="0.25">
      <c r="A22" s="208" t="s">
        <v>61</v>
      </c>
      <c r="B22" s="209" t="s">
        <v>483</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08" t="s">
        <v>60</v>
      </c>
      <c r="B23" s="209" t="s">
        <v>484</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08" t="s">
        <v>59</v>
      </c>
      <c r="B24" s="209" t="s">
        <v>485</v>
      </c>
      <c r="C24" s="190">
        <f>SUM(AC24,I24)</f>
        <v>0</v>
      </c>
      <c r="D24" s="190">
        <f>SUM(AD24,K24)</f>
        <v>0</v>
      </c>
      <c r="E24" s="190">
        <v>0</v>
      </c>
      <c r="F24" s="190">
        <f>C24</f>
        <v>0</v>
      </c>
      <c r="G24" s="190" t="str">
        <f>M24</f>
        <v>нд</v>
      </c>
      <c r="H24" s="190" t="str">
        <f>O24</f>
        <v>нд</v>
      </c>
      <c r="I24" s="199" t="str">
        <f>'[1]1'!$N$40</f>
        <v>нд</v>
      </c>
      <c r="J24" s="199" t="str">
        <f>'[1]1'!$N$40</f>
        <v>нд</v>
      </c>
      <c r="K24" s="199" t="str">
        <f>'[1]1'!$N$40</f>
        <v>нд</v>
      </c>
      <c r="L24" s="199" t="s">
        <v>436</v>
      </c>
      <c r="M24" s="199" t="s">
        <v>436</v>
      </c>
      <c r="N24" s="199" t="s">
        <v>436</v>
      </c>
      <c r="O24" s="199" t="s">
        <v>436</v>
      </c>
      <c r="P24" s="199" t="s">
        <v>436</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08" t="s">
        <v>58</v>
      </c>
      <c r="B25" s="210" t="s">
        <v>486</v>
      </c>
      <c r="C25" s="190">
        <f>SUM(AC25,I25)</f>
        <v>0</v>
      </c>
      <c r="D25" s="190">
        <f>SUM(AD25,K25)</f>
        <v>2.4488880100000001</v>
      </c>
      <c r="E25" s="190">
        <v>0</v>
      </c>
      <c r="F25" s="190">
        <f>C25</f>
        <v>0</v>
      </c>
      <c r="G25" s="190" t="str">
        <f>M25</f>
        <v>нд</v>
      </c>
      <c r="H25" s="190">
        <f>O25</f>
        <v>2.4488880100000001</v>
      </c>
      <c r="I25" s="199" t="str">
        <f>'[1]1'!$N$40</f>
        <v>нд</v>
      </c>
      <c r="J25" s="199" t="str">
        <f>'[1]1'!$N$40</f>
        <v>нд</v>
      </c>
      <c r="K25" s="199" t="str">
        <f>'[1]1'!$N$40</f>
        <v>нд</v>
      </c>
      <c r="L25" s="199" t="s">
        <v>436</v>
      </c>
      <c r="M25" s="199" t="s">
        <v>436</v>
      </c>
      <c r="N25" s="199" t="s">
        <v>436</v>
      </c>
      <c r="O25" s="199">
        <f>[4]ЛО!$L$58/1000</f>
        <v>2.4488880100000001</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2.4488880100000001</v>
      </c>
      <c r="AE25" s="190" t="s">
        <v>436</v>
      </c>
    </row>
    <row r="26" spans="1:33" ht="63.75" customHeight="1" x14ac:dyDescent="0.25">
      <c r="A26" s="206" t="s">
        <v>14</v>
      </c>
      <c r="B26" s="207" t="s">
        <v>487</v>
      </c>
      <c r="C26" s="191">
        <f t="shared" ref="C26" si="4">SUM(C27:C30)</f>
        <v>0</v>
      </c>
      <c r="D26" s="191">
        <f t="shared" ref="D26" si="5">SUM(D27:D30)</f>
        <v>2.0407400199999999</v>
      </c>
      <c r="E26" s="191">
        <f t="shared" ref="E26:AD26" si="6">E29</f>
        <v>0</v>
      </c>
      <c r="F26" s="191">
        <f t="shared" ref="F26:H26" si="7">SUM(F27:F30)</f>
        <v>0</v>
      </c>
      <c r="G26" s="191">
        <f t="shared" si="7"/>
        <v>0</v>
      </c>
      <c r="H26" s="191">
        <f t="shared" si="7"/>
        <v>2.0407400199999999</v>
      </c>
      <c r="I26" s="191">
        <f t="shared" ref="I26:K26" si="8">SUM(I27:I30)</f>
        <v>0</v>
      </c>
      <c r="J26" s="191">
        <f t="shared" si="8"/>
        <v>0</v>
      </c>
      <c r="K26" s="191">
        <f t="shared" si="8"/>
        <v>0</v>
      </c>
      <c r="L26" s="198" t="s">
        <v>436</v>
      </c>
      <c r="M26" s="198" t="s">
        <v>436</v>
      </c>
      <c r="N26" s="198" t="s">
        <v>436</v>
      </c>
      <c r="O26" s="198">
        <f t="shared" ref="O26" si="9">SUM(O27:O30)</f>
        <v>2.0407400199999999</v>
      </c>
      <c r="P26" s="198" t="s">
        <v>436</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6"/>
        <v>0</v>
      </c>
      <c r="AD26" s="191">
        <f t="shared" si="6"/>
        <v>0</v>
      </c>
      <c r="AE26" s="191" t="str">
        <f>AE21</f>
        <v>Новый проект</v>
      </c>
    </row>
    <row r="27" spans="1:33" ht="32.25" customHeight="1" x14ac:dyDescent="0.25">
      <c r="A27" s="208" t="s">
        <v>56</v>
      </c>
      <c r="B27" s="209" t="s">
        <v>488</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08" t="s">
        <v>55</v>
      </c>
      <c r="B28" s="209" t="s">
        <v>489</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08" t="s">
        <v>490</v>
      </c>
      <c r="B29" s="209" t="s">
        <v>491</v>
      </c>
      <c r="C29" s="190">
        <f t="shared" ref="C29:C30" si="10">SUM(AC29,I29)</f>
        <v>0</v>
      </c>
      <c r="D29" s="190">
        <f t="shared" ref="D29:D30" si="11">SUM(AD29,K29)</f>
        <v>0</v>
      </c>
      <c r="E29" s="190">
        <v>0</v>
      </c>
      <c r="F29" s="190">
        <f t="shared" ref="F29:F30" si="12">C29</f>
        <v>0</v>
      </c>
      <c r="G29" s="190" t="str">
        <f t="shared" ref="G29:G30" si="13">M29</f>
        <v>нд</v>
      </c>
      <c r="H29" s="190" t="str">
        <f t="shared" ref="H29:H30" si="14">O29</f>
        <v>нд</v>
      </c>
      <c r="I29" s="199" t="s">
        <v>436</v>
      </c>
      <c r="J29" s="199" t="s">
        <v>436</v>
      </c>
      <c r="K29" s="199" t="s">
        <v>436</v>
      </c>
      <c r="L29" s="199" t="s">
        <v>436</v>
      </c>
      <c r="M29" s="199" t="s">
        <v>436</v>
      </c>
      <c r="N29" s="199" t="s">
        <v>436</v>
      </c>
      <c r="O29" s="199" t="s">
        <v>436</v>
      </c>
      <c r="P29" s="199" t="s">
        <v>436</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15">SUM(M29,Q29,U29,Y29)</f>
        <v>0</v>
      </c>
      <c r="AD29" s="190">
        <f t="shared" ref="AD29:AD30" si="16">SUM(O29,S29,W29,AA29)</f>
        <v>0</v>
      </c>
      <c r="AE29" s="190" t="s">
        <v>436</v>
      </c>
    </row>
    <row r="30" spans="1:33" ht="24" customHeight="1" x14ac:dyDescent="0.25">
      <c r="A30" s="208" t="s">
        <v>492</v>
      </c>
      <c r="B30" s="209" t="s">
        <v>493</v>
      </c>
      <c r="C30" s="190">
        <f t="shared" si="10"/>
        <v>0</v>
      </c>
      <c r="D30" s="190">
        <f t="shared" si="11"/>
        <v>2.0407400199999999</v>
      </c>
      <c r="E30" s="190">
        <v>0</v>
      </c>
      <c r="F30" s="190">
        <f t="shared" si="12"/>
        <v>0</v>
      </c>
      <c r="G30" s="190" t="str">
        <f t="shared" si="13"/>
        <v>нд</v>
      </c>
      <c r="H30" s="190">
        <f t="shared" si="14"/>
        <v>2.0407400199999999</v>
      </c>
      <c r="I30" s="199" t="s">
        <v>436</v>
      </c>
      <c r="J30" s="199" t="s">
        <v>436</v>
      </c>
      <c r="K30" s="199" t="s">
        <v>436</v>
      </c>
      <c r="L30" s="199" t="s">
        <v>436</v>
      </c>
      <c r="M30" s="199" t="s">
        <v>436</v>
      </c>
      <c r="N30" s="199" t="s">
        <v>436</v>
      </c>
      <c r="O30" s="199">
        <f>[4]ЛО!$X$58/1000</f>
        <v>2.0407400199999999</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15"/>
        <v>0</v>
      </c>
      <c r="AD30" s="190">
        <f t="shared" si="16"/>
        <v>2.0407400199999999</v>
      </c>
      <c r="AE30" s="190" t="s">
        <v>436</v>
      </c>
    </row>
    <row r="31" spans="1:33" ht="71.25" customHeight="1" x14ac:dyDescent="0.25">
      <c r="A31" s="206" t="s">
        <v>13</v>
      </c>
      <c r="B31" s="207" t="s">
        <v>494</v>
      </c>
      <c r="C31" s="191">
        <f>C26</f>
        <v>0</v>
      </c>
      <c r="D31" s="191">
        <f t="shared" ref="D31:AE35" si="17">D26</f>
        <v>2.0407400199999999</v>
      </c>
      <c r="E31" s="191">
        <f t="shared" si="17"/>
        <v>0</v>
      </c>
      <c r="F31" s="191">
        <f t="shared" si="17"/>
        <v>0</v>
      </c>
      <c r="G31" s="191">
        <f t="shared" si="17"/>
        <v>0</v>
      </c>
      <c r="H31" s="191">
        <f t="shared" si="17"/>
        <v>2.0407400199999999</v>
      </c>
      <c r="I31" s="198">
        <f t="shared" si="17"/>
        <v>0</v>
      </c>
      <c r="J31" s="198" t="s">
        <v>436</v>
      </c>
      <c r="K31" s="198">
        <f t="shared" ref="K31:K35" si="18">K26</f>
        <v>0</v>
      </c>
      <c r="L31" s="198" t="s">
        <v>436</v>
      </c>
      <c r="M31" s="198" t="s">
        <v>436</v>
      </c>
      <c r="N31" s="198" t="s">
        <v>436</v>
      </c>
      <c r="O31" s="198">
        <f t="shared" ref="O31:O35" si="19">O26</f>
        <v>2.0407400199999999</v>
      </c>
      <c r="P31" s="198" t="s">
        <v>436</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17"/>
        <v>0</v>
      </c>
      <c r="AD31" s="191">
        <f t="shared" si="17"/>
        <v>0</v>
      </c>
      <c r="AE31" s="191" t="str">
        <f t="shared" si="17"/>
        <v>Новый проект</v>
      </c>
    </row>
    <row r="32" spans="1:33" ht="21" customHeight="1" x14ac:dyDescent="0.25">
      <c r="A32" s="208" t="s">
        <v>54</v>
      </c>
      <c r="B32" s="209" t="s">
        <v>488</v>
      </c>
      <c r="C32" s="190" t="str">
        <f t="shared" ref="C32:H35" si="20">C27</f>
        <v>нд</v>
      </c>
      <c r="D32" s="190" t="str">
        <f t="shared" si="20"/>
        <v>нд</v>
      </c>
      <c r="E32" s="190" t="str">
        <f t="shared" si="20"/>
        <v>нд</v>
      </c>
      <c r="F32" s="190" t="str">
        <f t="shared" si="20"/>
        <v>нд</v>
      </c>
      <c r="G32" s="190" t="str">
        <f t="shared" si="20"/>
        <v>нд</v>
      </c>
      <c r="H32" s="190" t="str">
        <f t="shared" si="20"/>
        <v>нд</v>
      </c>
      <c r="I32" s="199" t="str">
        <f t="shared" si="17"/>
        <v>нд</v>
      </c>
      <c r="J32" s="199" t="s">
        <v>436</v>
      </c>
      <c r="K32" s="199" t="str">
        <f t="shared" si="18"/>
        <v>нд</v>
      </c>
      <c r="L32" s="199" t="s">
        <v>436</v>
      </c>
      <c r="M32" s="199" t="s">
        <v>436</v>
      </c>
      <c r="N32" s="199" t="s">
        <v>436</v>
      </c>
      <c r="O32" s="199" t="str">
        <f t="shared" si="19"/>
        <v>нд</v>
      </c>
      <c r="P32" s="199" t="s">
        <v>436</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17"/>
        <v>нд</v>
      </c>
      <c r="AD32" s="190" t="str">
        <f t="shared" si="17"/>
        <v>нд</v>
      </c>
      <c r="AE32" s="190" t="str">
        <f t="shared" si="17"/>
        <v>нд</v>
      </c>
    </row>
    <row r="33" spans="1:31" ht="41.25" customHeight="1" x14ac:dyDescent="0.25">
      <c r="A33" s="208" t="s">
        <v>53</v>
      </c>
      <c r="B33" s="209" t="s">
        <v>489</v>
      </c>
      <c r="C33" s="190" t="str">
        <f t="shared" si="20"/>
        <v>нд</v>
      </c>
      <c r="D33" s="190" t="str">
        <f t="shared" si="20"/>
        <v>нд</v>
      </c>
      <c r="E33" s="190" t="str">
        <f t="shared" si="20"/>
        <v>нд</v>
      </c>
      <c r="F33" s="190" t="str">
        <f t="shared" si="20"/>
        <v>нд</v>
      </c>
      <c r="G33" s="190" t="str">
        <f t="shared" si="20"/>
        <v>нд</v>
      </c>
      <c r="H33" s="190" t="str">
        <f t="shared" si="20"/>
        <v>нд</v>
      </c>
      <c r="I33" s="199" t="str">
        <f t="shared" si="17"/>
        <v>нд</v>
      </c>
      <c r="J33" s="199" t="s">
        <v>436</v>
      </c>
      <c r="K33" s="199" t="str">
        <f t="shared" si="18"/>
        <v>нд</v>
      </c>
      <c r="L33" s="199" t="s">
        <v>436</v>
      </c>
      <c r="M33" s="199" t="s">
        <v>436</v>
      </c>
      <c r="N33" s="199" t="s">
        <v>436</v>
      </c>
      <c r="O33" s="199" t="str">
        <f t="shared" si="19"/>
        <v>нд</v>
      </c>
      <c r="P33" s="199" t="s">
        <v>436</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17"/>
        <v>нд</v>
      </c>
      <c r="AD33" s="190" t="str">
        <f t="shared" si="17"/>
        <v>нд</v>
      </c>
      <c r="AE33" s="190" t="str">
        <f t="shared" si="17"/>
        <v>нд</v>
      </c>
    </row>
    <row r="34" spans="1:31" ht="33.75" customHeight="1" x14ac:dyDescent="0.25">
      <c r="A34" s="208" t="s">
        <v>52</v>
      </c>
      <c r="B34" s="209" t="s">
        <v>491</v>
      </c>
      <c r="C34" s="190">
        <f t="shared" si="20"/>
        <v>0</v>
      </c>
      <c r="D34" s="190">
        <f t="shared" si="20"/>
        <v>0</v>
      </c>
      <c r="E34" s="190">
        <f t="shared" si="20"/>
        <v>0</v>
      </c>
      <c r="F34" s="190">
        <f t="shared" si="20"/>
        <v>0</v>
      </c>
      <c r="G34" s="190" t="str">
        <f t="shared" si="20"/>
        <v>нд</v>
      </c>
      <c r="H34" s="190" t="str">
        <f t="shared" si="20"/>
        <v>нд</v>
      </c>
      <c r="I34" s="199" t="str">
        <f t="shared" si="17"/>
        <v>нд</v>
      </c>
      <c r="J34" s="199" t="s">
        <v>436</v>
      </c>
      <c r="K34" s="199" t="str">
        <f t="shared" si="18"/>
        <v>нд</v>
      </c>
      <c r="L34" s="199" t="s">
        <v>436</v>
      </c>
      <c r="M34" s="199" t="s">
        <v>436</v>
      </c>
      <c r="N34" s="199" t="s">
        <v>436</v>
      </c>
      <c r="O34" s="199" t="str">
        <f t="shared" si="19"/>
        <v>нд</v>
      </c>
      <c r="P34" s="199" t="s">
        <v>436</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17"/>
        <v>0</v>
      </c>
      <c r="AD34" s="190">
        <f t="shared" si="17"/>
        <v>0</v>
      </c>
      <c r="AE34" s="190" t="str">
        <f t="shared" si="17"/>
        <v>нд</v>
      </c>
    </row>
    <row r="35" spans="1:31" ht="25.5" customHeight="1" x14ac:dyDescent="0.25">
      <c r="A35" s="208" t="s">
        <v>51</v>
      </c>
      <c r="B35" s="209" t="s">
        <v>493</v>
      </c>
      <c r="C35" s="190">
        <f t="shared" si="20"/>
        <v>0</v>
      </c>
      <c r="D35" s="190">
        <f t="shared" si="20"/>
        <v>2.0407400199999999</v>
      </c>
      <c r="E35" s="190">
        <f t="shared" si="20"/>
        <v>0</v>
      </c>
      <c r="F35" s="190">
        <f t="shared" si="20"/>
        <v>0</v>
      </c>
      <c r="G35" s="190" t="str">
        <f t="shared" si="20"/>
        <v>нд</v>
      </c>
      <c r="H35" s="190">
        <f t="shared" si="20"/>
        <v>2.0407400199999999</v>
      </c>
      <c r="I35" s="199" t="str">
        <f>I30</f>
        <v>нд</v>
      </c>
      <c r="J35" s="199" t="s">
        <v>436</v>
      </c>
      <c r="K35" s="199" t="str">
        <f t="shared" si="18"/>
        <v>нд</v>
      </c>
      <c r="L35" s="199" t="s">
        <v>436</v>
      </c>
      <c r="M35" s="199" t="s">
        <v>436</v>
      </c>
      <c r="N35" s="199" t="s">
        <v>436</v>
      </c>
      <c r="O35" s="199">
        <f t="shared" si="19"/>
        <v>2.0407400199999999</v>
      </c>
      <c r="P35" s="199" t="s">
        <v>436</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17"/>
        <v>0</v>
      </c>
      <c r="AD35" s="190">
        <f t="shared" si="17"/>
        <v>2.0407400199999999</v>
      </c>
      <c r="AE35" s="190" t="str">
        <f t="shared" si="17"/>
        <v>нд</v>
      </c>
    </row>
    <row r="36" spans="1:31" ht="36" x14ac:dyDescent="0.25">
      <c r="A36" s="208" t="s">
        <v>12</v>
      </c>
      <c r="B36" s="209" t="s">
        <v>495</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08" t="s">
        <v>48</v>
      </c>
      <c r="B37" s="211" t="s">
        <v>496</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08" t="s">
        <v>47</v>
      </c>
      <c r="B38" s="211" t="s">
        <v>497</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08" t="s">
        <v>46</v>
      </c>
      <c r="B39" s="211" t="s">
        <v>498</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08" t="s">
        <v>45</v>
      </c>
      <c r="B40" s="209" t="s">
        <v>499</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08" t="s">
        <v>44</v>
      </c>
      <c r="B41" s="209" t="s">
        <v>500</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08" t="s">
        <v>43</v>
      </c>
      <c r="B42" s="209" t="s">
        <v>501</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08" t="s">
        <v>42</v>
      </c>
      <c r="B43" s="211" t="s">
        <v>502</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08" t="s">
        <v>503</v>
      </c>
      <c r="B44" s="211" t="s">
        <v>504</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08" t="s">
        <v>505</v>
      </c>
      <c r="B45" s="211" t="s">
        <v>506</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08" t="s">
        <v>507</v>
      </c>
      <c r="B46" s="209" t="s">
        <v>508</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08" t="s">
        <v>509</v>
      </c>
      <c r="B47" s="209" t="s">
        <v>510</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08" t="s">
        <v>511</v>
      </c>
      <c r="B48" s="211" t="s">
        <v>512</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08" t="s">
        <v>513</v>
      </c>
      <c r="B49" s="211" t="s">
        <v>514</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08" t="s">
        <v>515</v>
      </c>
      <c r="B50" s="211" t="s">
        <v>573</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08" t="s">
        <v>574</v>
      </c>
      <c r="B51" s="211" t="s">
        <v>516</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08" t="s">
        <v>10</v>
      </c>
      <c r="B52" s="209" t="s">
        <v>517</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08" t="s">
        <v>41</v>
      </c>
      <c r="B53" s="211" t="s">
        <v>496</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08" t="s">
        <v>40</v>
      </c>
      <c r="B54" s="211" t="s">
        <v>497</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08" t="s">
        <v>39</v>
      </c>
      <c r="B55" s="211" t="s">
        <v>498</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08" t="s">
        <v>518</v>
      </c>
      <c r="B56" s="209" t="s">
        <v>499</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08" t="s">
        <v>519</v>
      </c>
      <c r="B57" s="209" t="s">
        <v>500</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08" t="s">
        <v>520</v>
      </c>
      <c r="B58" s="209" t="s">
        <v>501</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08" t="s">
        <v>521</v>
      </c>
      <c r="B59" s="211" t="s">
        <v>502</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08" t="s">
        <v>522</v>
      </c>
      <c r="B60" s="211" t="s">
        <v>504</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08" t="s">
        <v>523</v>
      </c>
      <c r="B61" s="211" t="s">
        <v>506</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08" t="s">
        <v>524</v>
      </c>
      <c r="B62" s="211" t="s">
        <v>508</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08" t="s">
        <v>525</v>
      </c>
      <c r="B63" s="209" t="s">
        <v>510</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08" t="s">
        <v>526</v>
      </c>
      <c r="B64" s="211" t="s">
        <v>512</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08" t="s">
        <v>527</v>
      </c>
      <c r="B65" s="211" t="s">
        <v>514</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08" t="s">
        <v>528</v>
      </c>
      <c r="B66" s="211" t="s">
        <v>573</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08" t="s">
        <v>575</v>
      </c>
      <c r="B67" s="211" t="s">
        <v>516</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06" t="s">
        <v>9</v>
      </c>
      <c r="B68" s="207" t="s">
        <v>529</v>
      </c>
      <c r="C68" s="191" t="s">
        <v>436</v>
      </c>
      <c r="D68" s="191" t="s">
        <v>436</v>
      </c>
      <c r="E68" s="191" t="s">
        <v>436</v>
      </c>
      <c r="F68" s="191" t="s">
        <v>436</v>
      </c>
      <c r="G68" s="191" t="s">
        <v>436</v>
      </c>
      <c r="H68" s="191" t="s">
        <v>436</v>
      </c>
      <c r="I68" s="198" t="str">
        <f>'[1]4'!$E$39</f>
        <v>нд</v>
      </c>
      <c r="J68" s="198" t="s">
        <v>436</v>
      </c>
      <c r="K68" s="198" t="s">
        <v>436</v>
      </c>
      <c r="L68" s="198" t="s">
        <v>436</v>
      </c>
      <c r="M68" s="198" t="s">
        <v>436</v>
      </c>
      <c r="N68" s="198" t="s">
        <v>436</v>
      </c>
      <c r="O68" s="198" t="s">
        <v>436</v>
      </c>
      <c r="P68" s="198" t="s">
        <v>436</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06" t="s">
        <v>7</v>
      </c>
      <c r="B69" s="207" t="s">
        <v>530</v>
      </c>
      <c r="C69" s="190" t="s">
        <v>436</v>
      </c>
      <c r="D69" s="190" t="s">
        <v>436</v>
      </c>
      <c r="E69" s="190" t="s">
        <v>436</v>
      </c>
      <c r="F69" s="190" t="s">
        <v>436</v>
      </c>
      <c r="G69" s="190" t="s">
        <v>436</v>
      </c>
      <c r="H69" s="190" t="s">
        <v>436</v>
      </c>
      <c r="I69" s="198" t="str">
        <f t="shared" ref="I69:J69" si="21">I70</f>
        <v>нд</v>
      </c>
      <c r="J69" s="198" t="str">
        <f t="shared" si="21"/>
        <v>нд</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08" t="s">
        <v>531</v>
      </c>
      <c r="B70" s="211" t="s">
        <v>532</v>
      </c>
      <c r="C70" s="191">
        <f>SUM(AC70,I70)</f>
        <v>0</v>
      </c>
      <c r="D70" s="191">
        <f>SUM(AD70,K70)</f>
        <v>2.0407400199999999</v>
      </c>
      <c r="E70" s="191">
        <v>0</v>
      </c>
      <c r="F70" s="191">
        <f>C70</f>
        <v>0</v>
      </c>
      <c r="G70" s="191" t="str">
        <f>M70</f>
        <v>нд</v>
      </c>
      <c r="H70" s="191">
        <f>O70</f>
        <v>2.0407400199999999</v>
      </c>
      <c r="I70" s="198" t="s">
        <v>436</v>
      </c>
      <c r="J70" s="199" t="s">
        <v>436</v>
      </c>
      <c r="K70" s="198" t="s">
        <v>436</v>
      </c>
      <c r="L70" s="199" t="s">
        <v>436</v>
      </c>
      <c r="M70" s="199" t="s">
        <v>436</v>
      </c>
      <c r="N70" s="199" t="s">
        <v>436</v>
      </c>
      <c r="O70" s="198">
        <f>[4]ЛО!$AJ$58/1000</f>
        <v>2.0407400199999999</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2.0407400199999999</v>
      </c>
      <c r="AE70" s="191" t="str">
        <f>AE21</f>
        <v>Новый проект</v>
      </c>
    </row>
    <row r="71" spans="1:31" x14ac:dyDescent="0.25">
      <c r="A71" s="208" t="s">
        <v>533</v>
      </c>
      <c r="B71" s="211" t="s">
        <v>496</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08" t="s">
        <v>534</v>
      </c>
      <c r="B72" s="209" t="s">
        <v>497</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08" t="s">
        <v>535</v>
      </c>
      <c r="B73" s="211" t="s">
        <v>498</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08" t="s">
        <v>536</v>
      </c>
      <c r="B74" s="211" t="s">
        <v>537</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08" t="s">
        <v>538</v>
      </c>
      <c r="B75" s="211" t="s">
        <v>502</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08" t="s">
        <v>539</v>
      </c>
      <c r="B76" s="211" t="s">
        <v>540</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08" t="s">
        <v>541</v>
      </c>
      <c r="B77" s="209" t="s">
        <v>512</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08" t="s">
        <v>542</v>
      </c>
      <c r="B78" s="211" t="s">
        <v>514</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08" t="s">
        <v>543</v>
      </c>
      <c r="B79" s="211" t="s">
        <v>573</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08" t="s">
        <v>544</v>
      </c>
      <c r="B80" s="211" t="s">
        <v>545</v>
      </c>
      <c r="C80" s="192">
        <f>SUM(AC80,I80)</f>
        <v>0</v>
      </c>
      <c r="D80" s="192">
        <f>SUM(AD80,K80)</f>
        <v>2</v>
      </c>
      <c r="E80" s="192">
        <v>0</v>
      </c>
      <c r="F80" s="192">
        <f>C80</f>
        <v>0</v>
      </c>
      <c r="G80" s="192" t="str">
        <f>M80</f>
        <v>нд</v>
      </c>
      <c r="H80" s="192">
        <f>O80</f>
        <v>2</v>
      </c>
      <c r="I80" s="200" t="s">
        <v>436</v>
      </c>
      <c r="J80" s="200" t="s">
        <v>436</v>
      </c>
      <c r="K80" s="200" t="s">
        <v>436</v>
      </c>
      <c r="L80" s="200" t="s">
        <v>436</v>
      </c>
      <c r="M80" s="200" t="s">
        <v>436</v>
      </c>
      <c r="N80" s="200" t="s">
        <v>436</v>
      </c>
      <c r="O80" s="200">
        <f>[4]ЛО!$AK$58</f>
        <v>2</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2</v>
      </c>
      <c r="AE80" s="192" t="str">
        <f>AE21</f>
        <v>Новый проект</v>
      </c>
    </row>
    <row r="81" spans="1:31" x14ac:dyDescent="0.25">
      <c r="A81" s="208" t="s">
        <v>6</v>
      </c>
      <c r="B81" s="209" t="s">
        <v>546</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08" t="s">
        <v>547</v>
      </c>
      <c r="B82" s="209" t="s">
        <v>548</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08" t="s">
        <v>549</v>
      </c>
      <c r="B83" s="209" t="s">
        <v>497</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08" t="s">
        <v>550</v>
      </c>
      <c r="B84" s="211" t="s">
        <v>498</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08" t="s">
        <v>551</v>
      </c>
      <c r="B85" s="211" t="s">
        <v>502</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08" t="s">
        <v>552</v>
      </c>
      <c r="B86" s="211" t="s">
        <v>540</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08" t="s">
        <v>553</v>
      </c>
      <c r="B87" s="211" t="s">
        <v>512</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08" t="s">
        <v>554</v>
      </c>
      <c r="B88" s="209" t="s">
        <v>514</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08" t="s">
        <v>555</v>
      </c>
      <c r="B89" s="211" t="s">
        <v>573</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08" t="s">
        <v>576</v>
      </c>
      <c r="B90" s="211" t="s">
        <v>516</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I17:L17"/>
    <mergeCell ref="I18:J18"/>
    <mergeCell ref="K18:L18"/>
    <mergeCell ref="S18:T18"/>
    <mergeCell ref="Q17:T17"/>
    <mergeCell ref="U17:X17"/>
    <mergeCell ref="Y17:AB17"/>
    <mergeCell ref="M17:P17"/>
    <mergeCell ref="M18:N18"/>
    <mergeCell ref="O18:P18"/>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A12:X12"/>
    <mergeCell ref="A1:X1"/>
    <mergeCell ref="A2:X2"/>
    <mergeCell ref="A3:X3"/>
    <mergeCell ref="A4:X4"/>
    <mergeCell ref="A5:X5"/>
    <mergeCell ref="A6:X6"/>
    <mergeCell ref="A7:X7"/>
    <mergeCell ref="A8:X8"/>
    <mergeCell ref="A9:X9"/>
    <mergeCell ref="A10:X10"/>
    <mergeCell ref="A11:X11"/>
  </mergeCells>
  <conditionalFormatting sqref="A16 A1:A14 AC1:XFD14 A15:XFD15 A91:XFD1048576 AF16:XFD90">
    <cfRule type="expression" dxfId="116" priority="119">
      <formula>CELL("защита",A1)</formula>
    </cfRule>
  </conditionalFormatting>
  <conditionalFormatting sqref="Y1:Y14">
    <cfRule type="expression" dxfId="115" priority="118">
      <formula>CELL("защита",Y1)</formula>
    </cfRule>
  </conditionalFormatting>
  <conditionalFormatting sqref="Z1:Z14">
    <cfRule type="expression" dxfId="114" priority="117">
      <formula>CELL("защита",Z1)</formula>
    </cfRule>
  </conditionalFormatting>
  <conditionalFormatting sqref="AA1:AA14">
    <cfRule type="expression" dxfId="113" priority="116">
      <formula>CELL("защита",AA1)</formula>
    </cfRule>
  </conditionalFormatting>
  <conditionalFormatting sqref="AB1:AB14">
    <cfRule type="expression" dxfId="112" priority="115">
      <formula>CELL("защита",AB1)</formula>
    </cfRule>
  </conditionalFormatting>
  <conditionalFormatting sqref="A19:L19 Y17:AE19 A17:I18 A20:AE20">
    <cfRule type="expression" dxfId="111" priority="100">
      <formula>CELL("защита",A17)</formula>
    </cfRule>
  </conditionalFormatting>
  <conditionalFormatting sqref="A21:B90">
    <cfRule type="expression" dxfId="110" priority="99">
      <formula>CELL("защита",A21)</formula>
    </cfRule>
  </conditionalFormatting>
  <conditionalFormatting sqref="AC21:AE68 AC70:AE90 I69:AE69 C21:H90">
    <cfRule type="expression" dxfId="109" priority="97">
      <formula>CELL("защита",C21)</formula>
    </cfRule>
  </conditionalFormatting>
  <conditionalFormatting sqref="AC21:AE68 AC70:AE90 I69:AE69 C21:H90">
    <cfRule type="expression" dxfId="108" priority="98">
      <formula>ISBLANK(C21)</formula>
    </cfRule>
  </conditionalFormatting>
  <conditionalFormatting sqref="I70:L90 I21:L68">
    <cfRule type="expression" dxfId="107" priority="95">
      <formula>CELL("защита",I21)</formula>
    </cfRule>
  </conditionalFormatting>
  <conditionalFormatting sqref="I70:L90 I21:L68">
    <cfRule type="expression" dxfId="106" priority="96">
      <formula>ISBLANK(I21)</formula>
    </cfRule>
  </conditionalFormatting>
  <conditionalFormatting sqref="M22:AB25 M71:AB79 M21:N21 P21:AB21 M36:AB68 M26:N35 P26:AB35 M70:N70 P70:AB70 M81:AB90 M80:N80 P80:AB80">
    <cfRule type="expression" dxfId="105" priority="91">
      <formula>CELL("защита",M21)</formula>
    </cfRule>
  </conditionalFormatting>
  <conditionalFormatting sqref="M22:AB25 M71:AB79 M21:N21 P21:AB21 M36:AB68 M26:N35 P26:AB35 M70:N70 P70:AB70 M81:AB90 M80:N80 P80:AB80">
    <cfRule type="expression" dxfId="104" priority="92">
      <formula>ISBLANK(M21)</formula>
    </cfRule>
  </conditionalFormatting>
  <conditionalFormatting sqref="M19:P19">
    <cfRule type="expression" dxfId="103" priority="94">
      <formula>CELL("защита",M19)</formula>
    </cfRule>
  </conditionalFormatting>
  <conditionalFormatting sqref="M19:X19 U17:X18">
    <cfRule type="expression" dxfId="102" priority="93">
      <formula>CELL("защита",M17)</formula>
    </cfRule>
  </conditionalFormatting>
  <conditionalFormatting sqref="O69">
    <cfRule type="expression" dxfId="101" priority="89">
      <formula>CELL("защита",O69)</formula>
    </cfRule>
  </conditionalFormatting>
  <conditionalFormatting sqref="O69">
    <cfRule type="expression" dxfId="100" priority="90">
      <formula>ISBLANK(O69)</formula>
    </cfRule>
  </conditionalFormatting>
  <conditionalFormatting sqref="O71:O79 O27:O67 O81:O90 O21:O25">
    <cfRule type="expression" dxfId="99" priority="87">
      <formula>CELL("защита",O21)</formula>
    </cfRule>
  </conditionalFormatting>
  <conditionalFormatting sqref="O71:O79 O27:O67 O81:O90 O21:O25">
    <cfRule type="expression" dxfId="98" priority="88">
      <formula>ISBLANK(O21)</formula>
    </cfRule>
  </conditionalFormatting>
  <conditionalFormatting sqref="M27:N29 M21:N25 M31:N68 N30 M70:N90 O68">
    <cfRule type="expression" dxfId="97" priority="85">
      <formula>CELL("защита",M21)</formula>
    </cfRule>
  </conditionalFormatting>
  <conditionalFormatting sqref="M27:N29 M21:N25 M31:N68 N30 M70:N90 O68">
    <cfRule type="expression" dxfId="96" priority="86">
      <formula>ISBLANK(M21)</formula>
    </cfRule>
  </conditionalFormatting>
  <conditionalFormatting sqref="M69:N69">
    <cfRule type="expression" dxfId="95" priority="83">
      <formula>CELL("защита",M69)</formula>
    </cfRule>
  </conditionalFormatting>
  <conditionalFormatting sqref="M69:N69">
    <cfRule type="expression" dxfId="94" priority="84">
      <formula>ISBLANK(M69)</formula>
    </cfRule>
  </conditionalFormatting>
  <conditionalFormatting sqref="M26:O26">
    <cfRule type="expression" dxfId="93" priority="81">
      <formula>CELL("защита",M26)</formula>
    </cfRule>
  </conditionalFormatting>
  <conditionalFormatting sqref="M26:O26">
    <cfRule type="expression" dxfId="92" priority="82">
      <formula>ISBLANK(M26)</formula>
    </cfRule>
  </conditionalFormatting>
  <conditionalFormatting sqref="M30">
    <cfRule type="expression" dxfId="91" priority="79">
      <formula>CELL("защита",M30)</formula>
    </cfRule>
  </conditionalFormatting>
  <conditionalFormatting sqref="M30">
    <cfRule type="expression" dxfId="90" priority="80">
      <formula>ISBLANK(M30)</formula>
    </cfRule>
  </conditionalFormatting>
  <conditionalFormatting sqref="S21">
    <cfRule type="expression" dxfId="88" priority="76">
      <formula>CELL("защита",S21)</formula>
    </cfRule>
  </conditionalFormatting>
  <conditionalFormatting sqref="S21">
    <cfRule type="expression" dxfId="87" priority="77">
      <formula>ISBLANK(S21)</formula>
    </cfRule>
  </conditionalFormatting>
  <conditionalFormatting sqref="S27:S29">
    <cfRule type="expression" dxfId="86" priority="74">
      <formula>CELL("защита",S27)</formula>
    </cfRule>
  </conditionalFormatting>
  <conditionalFormatting sqref="S27:S29">
    <cfRule type="expression" dxfId="85" priority="75">
      <formula>ISBLANK(S27)</formula>
    </cfRule>
  </conditionalFormatting>
  <conditionalFormatting sqref="S26">
    <cfRule type="expression" dxfId="84" priority="72">
      <formula>CELL("защита",S26)</formula>
    </cfRule>
  </conditionalFormatting>
  <conditionalFormatting sqref="S26">
    <cfRule type="expression" dxfId="83" priority="73">
      <formula>ISBLANK(S26)</formula>
    </cfRule>
  </conditionalFormatting>
  <conditionalFormatting sqref="S31:S35">
    <cfRule type="expression" dxfId="82" priority="70">
      <formula>CELL("защита",S31)</formula>
    </cfRule>
  </conditionalFormatting>
  <conditionalFormatting sqref="S31:S35">
    <cfRule type="expression" dxfId="81" priority="71">
      <formula>ISBLANK(S31)</formula>
    </cfRule>
  </conditionalFormatting>
  <conditionalFormatting sqref="O70">
    <cfRule type="expression" dxfId="80" priority="68">
      <formula>CELL("защита",O70)</formula>
    </cfRule>
  </conditionalFormatting>
  <conditionalFormatting sqref="O70">
    <cfRule type="expression" dxfId="79" priority="69">
      <formula>ISBLANK(O70)</formula>
    </cfRule>
  </conditionalFormatting>
  <conditionalFormatting sqref="O80">
    <cfRule type="expression" dxfId="78" priority="66">
      <formula>CELL("защита",O80)</formula>
    </cfRule>
  </conditionalFormatting>
  <conditionalFormatting sqref="O80">
    <cfRule type="expression" dxfId="77" priority="67">
      <formula>ISBLANK(O80)</formula>
    </cfRule>
  </conditionalFormatting>
  <conditionalFormatting sqref="S70">
    <cfRule type="expression" dxfId="76" priority="64">
      <formula>CELL("защита",S70)</formula>
    </cfRule>
  </conditionalFormatting>
  <conditionalFormatting sqref="S70">
    <cfRule type="expression" dxfId="75" priority="65">
      <formula>ISBLANK(S70)</formula>
    </cfRule>
  </conditionalFormatting>
  <conditionalFormatting sqref="S80">
    <cfRule type="expression" dxfId="74" priority="62">
      <formula>CELL("защита",S80)</formula>
    </cfRule>
  </conditionalFormatting>
  <conditionalFormatting sqref="S80">
    <cfRule type="expression" dxfId="73" priority="63">
      <formula>ISBLANK(S80)</formula>
    </cfRule>
  </conditionalFormatting>
  <conditionalFormatting sqref="S30">
    <cfRule type="expression" dxfId="72" priority="56">
      <formula>CELL("защита",S30)</formula>
    </cfRule>
  </conditionalFormatting>
  <conditionalFormatting sqref="S30">
    <cfRule type="expression" dxfId="71" priority="57">
      <formula>ISBLANK(S30)</formula>
    </cfRule>
  </conditionalFormatting>
  <conditionalFormatting sqref="P69">
    <cfRule type="expression" dxfId="70" priority="54">
      <formula>CELL("защита",P69)</formula>
    </cfRule>
  </conditionalFormatting>
  <conditionalFormatting sqref="P69">
    <cfRule type="expression" dxfId="69" priority="55">
      <formula>ISBLANK(P69)</formula>
    </cfRule>
  </conditionalFormatting>
  <conditionalFormatting sqref="P21:P68 P70:P90">
    <cfRule type="expression" dxfId="68" priority="52">
      <formula>CELL("защита",P21)</formula>
    </cfRule>
  </conditionalFormatting>
  <conditionalFormatting sqref="P21:P68 P70:P90">
    <cfRule type="expression" dxfId="67" priority="53">
      <formula>ISBLANK(P21)</formula>
    </cfRule>
  </conditionalFormatting>
  <conditionalFormatting sqref="U17:X19">
    <cfRule type="expression" dxfId="50" priority="51">
      <formula>CELL("защита",U17)</formula>
    </cfRule>
  </conditionalFormatting>
  <conditionalFormatting sqref="I19:L19 I17:I18 I20:AB20">
    <cfRule type="expression" dxfId="49" priority="50">
      <formula>CELL("защита",I17)</formula>
    </cfRule>
  </conditionalFormatting>
  <conditionalFormatting sqref="K69">
    <cfRule type="expression" dxfId="48" priority="48">
      <formula>CELL("защита",K69)</formula>
    </cfRule>
  </conditionalFormatting>
  <conditionalFormatting sqref="K69">
    <cfRule type="expression" dxfId="47" priority="49">
      <formula>ISBLANK(K69)</formula>
    </cfRule>
  </conditionalFormatting>
  <conditionalFormatting sqref="K71:K79 K81:K90 K21:K25 K27:K67">
    <cfRule type="expression" dxfId="46" priority="46">
      <formula>CELL("защита",K21)</formula>
    </cfRule>
  </conditionalFormatting>
  <conditionalFormatting sqref="K71:K79 K81:K90 K21:K25 K27:K67">
    <cfRule type="expression" dxfId="45" priority="47">
      <formula>ISBLANK(K21)</formula>
    </cfRule>
  </conditionalFormatting>
  <conditionalFormatting sqref="I21:J25 I70:J90 K68 J24:K24 I25:K25 I27:J68">
    <cfRule type="expression" dxfId="44" priority="44">
      <formula>CELL("защита",I21)</formula>
    </cfRule>
  </conditionalFormatting>
  <conditionalFormatting sqref="I21:J25 I70:J90 K68 J24:K24 I25:K25 I27:J68">
    <cfRule type="expression" dxfId="43" priority="45">
      <formula>ISBLANK(I21)</formula>
    </cfRule>
  </conditionalFormatting>
  <conditionalFormatting sqref="I69:J69">
    <cfRule type="expression" dxfId="42" priority="42">
      <formula>CELL("защита",I69)</formula>
    </cfRule>
  </conditionalFormatting>
  <conditionalFormatting sqref="I69:J69">
    <cfRule type="expression" dxfId="41" priority="43">
      <formula>ISBLANK(I69)</formula>
    </cfRule>
  </conditionalFormatting>
  <conditionalFormatting sqref="I26:K26">
    <cfRule type="expression" dxfId="40" priority="40">
      <formula>CELL("защита",I26)</formula>
    </cfRule>
  </conditionalFormatting>
  <conditionalFormatting sqref="I26:K26">
    <cfRule type="expression" dxfId="39" priority="41">
      <formula>ISBLANK(I26)</formula>
    </cfRule>
  </conditionalFormatting>
  <conditionalFormatting sqref="I30">
    <cfRule type="expression" dxfId="38" priority="38">
      <formula>CELL("защита",I30)</formula>
    </cfRule>
  </conditionalFormatting>
  <conditionalFormatting sqref="I30">
    <cfRule type="expression" dxfId="37" priority="39">
      <formula>ISBLANK(I30)</formula>
    </cfRule>
  </conditionalFormatting>
  <conditionalFormatting sqref="O21">
    <cfRule type="expression" dxfId="35" priority="35">
      <formula>CELL("защита",O21)</formula>
    </cfRule>
  </conditionalFormatting>
  <conditionalFormatting sqref="O21">
    <cfRule type="expression" dxfId="34" priority="36">
      <formula>ISBLANK(O21)</formula>
    </cfRule>
  </conditionalFormatting>
  <conditionalFormatting sqref="O27:O29">
    <cfRule type="expression" dxfId="33" priority="33">
      <formula>CELL("защита",O27)</formula>
    </cfRule>
  </conditionalFormatting>
  <conditionalFormatting sqref="O27:O29">
    <cfRule type="expression" dxfId="32" priority="34">
      <formula>ISBLANK(O27)</formula>
    </cfRule>
  </conditionalFormatting>
  <conditionalFormatting sqref="O26">
    <cfRule type="expression" dxfId="31" priority="31">
      <formula>CELL("защита",O26)</formula>
    </cfRule>
  </conditionalFormatting>
  <conditionalFormatting sqref="O26">
    <cfRule type="expression" dxfId="30" priority="32">
      <formula>ISBLANK(O26)</formula>
    </cfRule>
  </conditionalFormatting>
  <conditionalFormatting sqref="O31:O35">
    <cfRule type="expression" dxfId="29" priority="29">
      <formula>CELL("защита",O31)</formula>
    </cfRule>
  </conditionalFormatting>
  <conditionalFormatting sqref="O31:O35">
    <cfRule type="expression" dxfId="28" priority="30">
      <formula>ISBLANK(O31)</formula>
    </cfRule>
  </conditionalFormatting>
  <conditionalFormatting sqref="K70">
    <cfRule type="expression" dxfId="27" priority="27">
      <formula>CELL("защита",K70)</formula>
    </cfRule>
  </conditionalFormatting>
  <conditionalFormatting sqref="K70">
    <cfRule type="expression" dxfId="26" priority="28">
      <formula>ISBLANK(K70)</formula>
    </cfRule>
  </conditionalFormatting>
  <conditionalFormatting sqref="K80">
    <cfRule type="expression" dxfId="25" priority="25">
      <formula>CELL("защита",K80)</formula>
    </cfRule>
  </conditionalFormatting>
  <conditionalFormatting sqref="K80">
    <cfRule type="expression" dxfId="24" priority="26">
      <formula>ISBLANK(K80)</formula>
    </cfRule>
  </conditionalFormatting>
  <conditionalFormatting sqref="O70">
    <cfRule type="expression" dxfId="23" priority="23">
      <formula>CELL("защита",O70)</formula>
    </cfRule>
  </conditionalFormatting>
  <conditionalFormatting sqref="O70">
    <cfRule type="expression" dxfId="22" priority="24">
      <formula>ISBLANK(O70)</formula>
    </cfRule>
  </conditionalFormatting>
  <conditionalFormatting sqref="O80">
    <cfRule type="expression" dxfId="21" priority="21">
      <formula>CELL("защита",O80)</formula>
    </cfRule>
  </conditionalFormatting>
  <conditionalFormatting sqref="O80">
    <cfRule type="expression" dxfId="20" priority="22">
      <formula>ISBLANK(O80)</formula>
    </cfRule>
  </conditionalFormatting>
  <conditionalFormatting sqref="O30">
    <cfRule type="expression" dxfId="19" priority="19">
      <formula>CELL("защита",O30)</formula>
    </cfRule>
  </conditionalFormatting>
  <conditionalFormatting sqref="O30">
    <cfRule type="expression" dxfId="18" priority="20">
      <formula>ISBLANK(O30)</formula>
    </cfRule>
  </conditionalFormatting>
  <conditionalFormatting sqref="L69">
    <cfRule type="expression" dxfId="17" priority="17">
      <formula>CELL("защита",L69)</formula>
    </cfRule>
  </conditionalFormatting>
  <conditionalFormatting sqref="L69">
    <cfRule type="expression" dxfId="16" priority="18">
      <formula>ISBLANK(L69)</formula>
    </cfRule>
  </conditionalFormatting>
  <conditionalFormatting sqref="L21:L68 L70:L90">
    <cfRule type="expression" dxfId="15" priority="15">
      <formula>CELL("защита",L21)</formula>
    </cfRule>
  </conditionalFormatting>
  <conditionalFormatting sqref="L21:L68 L70:L90">
    <cfRule type="expression" dxfId="14" priority="16">
      <formula>ISBLANK(L21)</formula>
    </cfRule>
  </conditionalFormatting>
  <conditionalFormatting sqref="M17">
    <cfRule type="expression" dxfId="13" priority="14">
      <formula>CELL("защита",M17)</formula>
    </cfRule>
  </conditionalFormatting>
  <conditionalFormatting sqref="M17">
    <cfRule type="expression" dxfId="12" priority="13">
      <formula>CELL("защита",M17)</formula>
    </cfRule>
  </conditionalFormatting>
  <conditionalFormatting sqref="Q17">
    <cfRule type="expression" dxfId="11" priority="12">
      <formula>CELL("защита",Q17)</formula>
    </cfRule>
  </conditionalFormatting>
  <conditionalFormatting sqref="Q17">
    <cfRule type="expression" dxfId="10" priority="11">
      <formula>CELL("защита",Q17)</formula>
    </cfRule>
  </conditionalFormatting>
  <conditionalFormatting sqref="K18">
    <cfRule type="expression" dxfId="9" priority="10">
      <formula>CELL("защита",K18)</formula>
    </cfRule>
  </conditionalFormatting>
  <conditionalFormatting sqref="K18">
    <cfRule type="expression" dxfId="8" priority="9">
      <formula>CELL("защита",K18)</formula>
    </cfRule>
  </conditionalFormatting>
  <conditionalFormatting sqref="M18">
    <cfRule type="expression" dxfId="7" priority="8">
      <formula>CELL("защита",M18)</formula>
    </cfRule>
  </conditionalFormatting>
  <conditionalFormatting sqref="M18">
    <cfRule type="expression" dxfId="6" priority="7">
      <formula>CELL("защита",M18)</formula>
    </cfRule>
  </conditionalFormatting>
  <conditionalFormatting sqref="O18">
    <cfRule type="expression" dxfId="5" priority="6">
      <formula>CELL("защита",O18)</formula>
    </cfRule>
  </conditionalFormatting>
  <conditionalFormatting sqref="O18">
    <cfRule type="expression" dxfId="4" priority="5">
      <formula>CELL("защита",O18)</formula>
    </cfRule>
  </conditionalFormatting>
  <conditionalFormatting sqref="Q18">
    <cfRule type="expression" dxfId="3" priority="4">
      <formula>CELL("защита",Q18)</formula>
    </cfRule>
  </conditionalFormatting>
  <conditionalFormatting sqref="Q18">
    <cfRule type="expression" dxfId="2" priority="3">
      <formula>CELL("защита",Q18)</formula>
    </cfRule>
  </conditionalFormatting>
  <conditionalFormatting sqref="S18">
    <cfRule type="expression" dxfId="1" priority="2">
      <formula>CELL("защита",S18)</formula>
    </cfRule>
  </conditionalFormatting>
  <conditionalFormatting sqref="S18">
    <cfRule type="expression" dxfId="0" priority="1">
      <formula>CELL("защита",S18)</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U10" zoomScale="90" zoomScaleNormal="90" zoomScaleSheetLayoutView="100" workbookViewId="0">
      <selection activeCell="X28" sqref="X28"/>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7.14062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74"/>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79"/>
      <c r="AP1" s="59"/>
    </row>
    <row r="2" spans="1:42" s="23"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80"/>
      <c r="AP2" s="80"/>
    </row>
    <row r="3" spans="1:42" s="23"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80"/>
      <c r="AP3" s="80"/>
    </row>
    <row r="4" spans="1:42" s="23" customFormat="1"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81"/>
      <c r="AP4" s="81"/>
    </row>
    <row r="5" spans="1:42" s="23" customFormat="1" x14ac:dyDescent="0.25">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55"/>
      <c r="AP5" s="55"/>
    </row>
    <row r="6" spans="1:42" s="23"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80"/>
      <c r="AP6" s="80"/>
    </row>
    <row r="7" spans="1:42" s="23" customFormat="1" ht="18.75" x14ac:dyDescent="0.25">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81"/>
      <c r="AP7" s="81"/>
    </row>
    <row r="8" spans="1:42" s="23" customFormat="1" x14ac:dyDescent="0.25">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55"/>
      <c r="AP8" s="55"/>
    </row>
    <row r="9" spans="1:42" s="23"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56"/>
      <c r="AP9" s="56"/>
    </row>
    <row r="10" spans="1:42" s="23" customFormat="1" ht="18.75" x14ac:dyDescent="0.25">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81"/>
      <c r="AP10" s="81"/>
    </row>
    <row r="11" spans="1:42" s="23" customFormat="1" x14ac:dyDescent="0.25">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55"/>
      <c r="AP11" s="55"/>
    </row>
    <row r="12" spans="1:42" s="23" customFormat="1" x14ac:dyDescent="0.25">
      <c r="A12" s="374"/>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82"/>
      <c r="AP12" s="82"/>
    </row>
    <row r="13" spans="1:42" s="23"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83"/>
      <c r="AP13" s="83"/>
    </row>
    <row r="14" spans="1:42" s="23"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83"/>
      <c r="AP14" s="83"/>
    </row>
    <row r="15" spans="1:42" s="23" customFormat="1" ht="18.75" x14ac:dyDescent="0.25">
      <c r="A15" s="244" t="s">
        <v>247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83"/>
      <c r="AP15" s="83"/>
    </row>
    <row r="16" spans="1:42" s="84"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84" customFormat="1" ht="64.5" customHeight="1" x14ac:dyDescent="0.25">
      <c r="A17" s="388" t="s">
        <v>233</v>
      </c>
      <c r="B17" s="381" t="s">
        <v>231</v>
      </c>
      <c r="C17" s="382"/>
      <c r="D17" s="382"/>
      <c r="E17" s="382"/>
      <c r="F17" s="382"/>
      <c r="G17" s="382"/>
      <c r="H17" s="382"/>
      <c r="I17" s="382"/>
      <c r="J17" s="382"/>
      <c r="K17" s="382"/>
      <c r="L17" s="382"/>
      <c r="M17" s="382"/>
      <c r="N17" s="382"/>
      <c r="O17" s="382"/>
      <c r="P17" s="382"/>
      <c r="Q17" s="382"/>
      <c r="R17" s="383"/>
      <c r="S17" s="381" t="s">
        <v>222</v>
      </c>
      <c r="T17" s="382"/>
      <c r="U17" s="383"/>
      <c r="V17" s="394" t="s">
        <v>232</v>
      </c>
      <c r="W17" s="395"/>
      <c r="X17" s="395"/>
      <c r="Y17" s="395"/>
      <c r="Z17" s="395"/>
      <c r="AA17" s="395"/>
      <c r="AB17" s="395"/>
      <c r="AC17" s="395"/>
      <c r="AD17" s="395"/>
      <c r="AE17" s="395"/>
      <c r="AF17" s="395"/>
      <c r="AG17" s="395"/>
      <c r="AH17" s="395"/>
      <c r="AI17" s="395"/>
      <c r="AJ17" s="395"/>
      <c r="AK17" s="395"/>
      <c r="AL17" s="395"/>
      <c r="AM17" s="395"/>
      <c r="AN17" s="396"/>
    </row>
    <row r="18" spans="1:40" s="84" customFormat="1" ht="91.5" customHeight="1" x14ac:dyDescent="0.25">
      <c r="A18" s="390"/>
      <c r="B18" s="388" t="s">
        <v>340</v>
      </c>
      <c r="C18" s="388" t="s">
        <v>339</v>
      </c>
      <c r="D18" s="381" t="s">
        <v>338</v>
      </c>
      <c r="E18" s="383"/>
      <c r="F18" s="388" t="s">
        <v>337</v>
      </c>
      <c r="G18" s="388" t="s">
        <v>336</v>
      </c>
      <c r="H18" s="375" t="s">
        <v>335</v>
      </c>
      <c r="I18" s="376"/>
      <c r="J18" s="377" t="s">
        <v>334</v>
      </c>
      <c r="K18" s="379" t="s">
        <v>333</v>
      </c>
      <c r="L18" s="380"/>
      <c r="M18" s="379" t="s">
        <v>341</v>
      </c>
      <c r="N18" s="380"/>
      <c r="O18" s="397" t="s">
        <v>342</v>
      </c>
      <c r="P18" s="377" t="s">
        <v>343</v>
      </c>
      <c r="Q18" s="379" t="s">
        <v>344</v>
      </c>
      <c r="R18" s="380"/>
      <c r="S18" s="388" t="s">
        <v>345</v>
      </c>
      <c r="T18" s="379" t="s">
        <v>346</v>
      </c>
      <c r="U18" s="380"/>
      <c r="V18" s="391" t="s">
        <v>347</v>
      </c>
      <c r="W18" s="392"/>
      <c r="X18" s="393"/>
      <c r="Y18" s="388" t="s">
        <v>229</v>
      </c>
      <c r="Z18" s="388" t="s">
        <v>223</v>
      </c>
      <c r="AA18" s="381" t="s">
        <v>221</v>
      </c>
      <c r="AB18" s="383"/>
      <c r="AC18" s="388" t="s">
        <v>4</v>
      </c>
      <c r="AD18" s="388" t="s">
        <v>215</v>
      </c>
      <c r="AE18" s="388" t="s">
        <v>216</v>
      </c>
      <c r="AF18" s="381" t="s">
        <v>3</v>
      </c>
      <c r="AG18" s="383"/>
      <c r="AH18" s="388" t="s">
        <v>227</v>
      </c>
      <c r="AI18" s="388" t="s">
        <v>219</v>
      </c>
      <c r="AJ18" s="384" t="s">
        <v>228</v>
      </c>
      <c r="AK18" s="385"/>
      <c r="AL18" s="386" t="s">
        <v>354</v>
      </c>
      <c r="AM18" s="386" t="s">
        <v>230</v>
      </c>
      <c r="AN18" s="388" t="s">
        <v>428</v>
      </c>
    </row>
    <row r="19" spans="1:40" s="84" customFormat="1" ht="118.5" customHeight="1" x14ac:dyDescent="0.25">
      <c r="A19" s="389"/>
      <c r="B19" s="389"/>
      <c r="C19" s="389"/>
      <c r="D19" s="119" t="s">
        <v>225</v>
      </c>
      <c r="E19" s="119" t="s">
        <v>226</v>
      </c>
      <c r="F19" s="389"/>
      <c r="G19" s="389"/>
      <c r="H19" s="120" t="s">
        <v>217</v>
      </c>
      <c r="I19" s="120" t="s">
        <v>187</v>
      </c>
      <c r="J19" s="378"/>
      <c r="K19" s="121" t="s">
        <v>218</v>
      </c>
      <c r="L19" s="122" t="s">
        <v>187</v>
      </c>
      <c r="M19" s="118" t="s">
        <v>224</v>
      </c>
      <c r="N19" s="118" t="s">
        <v>220</v>
      </c>
      <c r="O19" s="398"/>
      <c r="P19" s="378"/>
      <c r="Q19" s="118" t="s">
        <v>224</v>
      </c>
      <c r="R19" s="118" t="s">
        <v>220</v>
      </c>
      <c r="S19" s="389"/>
      <c r="T19" s="118" t="s">
        <v>224</v>
      </c>
      <c r="U19" s="118" t="s">
        <v>220</v>
      </c>
      <c r="V19" s="123" t="s">
        <v>348</v>
      </c>
      <c r="W19" s="123" t="s">
        <v>349</v>
      </c>
      <c r="X19" s="123" t="s">
        <v>350</v>
      </c>
      <c r="Y19" s="389"/>
      <c r="Z19" s="389"/>
      <c r="AA19" s="118" t="s">
        <v>224</v>
      </c>
      <c r="AB19" s="118" t="s">
        <v>220</v>
      </c>
      <c r="AC19" s="389"/>
      <c r="AD19" s="389"/>
      <c r="AE19" s="389"/>
      <c r="AF19" s="124" t="s">
        <v>351</v>
      </c>
      <c r="AG19" s="119" t="s">
        <v>352</v>
      </c>
      <c r="AH19" s="389"/>
      <c r="AI19" s="389"/>
      <c r="AJ19" s="125" t="s">
        <v>348</v>
      </c>
      <c r="AK19" s="125" t="s">
        <v>353</v>
      </c>
      <c r="AL19" s="387"/>
      <c r="AM19" s="387"/>
      <c r="AN19" s="389"/>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55.5" customHeight="1" x14ac:dyDescent="0.25">
      <c r="A21" s="154">
        <v>1</v>
      </c>
      <c r="B21" s="189" t="s">
        <v>436</v>
      </c>
      <c r="C21" s="189" t="s">
        <v>436</v>
      </c>
      <c r="D21" s="189" t="s">
        <v>436</v>
      </c>
      <c r="E21" s="220" t="s">
        <v>436</v>
      </c>
      <c r="F21" s="189" t="s">
        <v>436</v>
      </c>
      <c r="G21" s="189" t="s">
        <v>436</v>
      </c>
      <c r="H21" s="220" t="s">
        <v>436</v>
      </c>
      <c r="I21" s="189" t="s">
        <v>436</v>
      </c>
      <c r="J21" s="196" t="s">
        <v>436</v>
      </c>
      <c r="K21" s="196" t="s">
        <v>436</v>
      </c>
      <c r="L21" s="189" t="s">
        <v>436</v>
      </c>
      <c r="M21" s="197" t="s">
        <v>436</v>
      </c>
      <c r="N21" s="197" t="s">
        <v>436</v>
      </c>
      <c r="O21" s="189" t="s">
        <v>436</v>
      </c>
      <c r="P21" s="196" t="s">
        <v>436</v>
      </c>
      <c r="Q21" s="197" t="s">
        <v>436</v>
      </c>
      <c r="R21" s="197" t="s">
        <v>436</v>
      </c>
      <c r="S21" s="196" t="s">
        <v>436</v>
      </c>
      <c r="T21" s="197" t="s">
        <v>436</v>
      </c>
      <c r="U21" s="197" t="s">
        <v>436</v>
      </c>
      <c r="V21" s="189" t="str">
        <f>'[5]2025_2'!D$35</f>
        <v>нд</v>
      </c>
      <c r="W21" s="189" t="str">
        <f>'[5]2025_2'!E$35</f>
        <v>850.25.00321</v>
      </c>
      <c r="X21" s="189" t="str">
        <f>'[5]2025_2'!F$35</f>
        <v>нд</v>
      </c>
      <c r="Y21" s="221" t="str">
        <f>'[5]2025_2'!G$35</f>
        <v>Петербургская сбытовая компания</v>
      </c>
      <c r="Z21" s="222" t="str">
        <f>'[5]2025_2'!H$35</f>
        <v>Создание и модернизация инженерно-технических средств охраны в клиентских офисах</v>
      </c>
      <c r="AA21" s="223">
        <f>'[5]2025_2'!I$35</f>
        <v>10.85386679</v>
      </c>
      <c r="AB21" s="223">
        <f>'[5]2025_2'!J$35</f>
        <v>2.1707733579999999</v>
      </c>
      <c r="AC21" s="222" t="str">
        <f>'[5]2025_2'!K$35</f>
        <v>Смета на выполнение работ от 29.07.24 ООО "ИТС Центр" (Смета_проектирование_ОТС_Гатчина.zip и Смета_проектирование_ОТС_Тихвин.zip)</v>
      </c>
      <c r="AD21" s="222" t="str">
        <f>'[5]2025_2'!L$35</f>
        <v>ТБР</v>
      </c>
      <c r="AE21" s="222" t="str">
        <f>'[5]2025_2'!M$35</f>
        <v>43.21</v>
      </c>
      <c r="AF21" s="222" t="str">
        <f>'[5]2025_2'!N$35</f>
        <v>Открытый конкурс (ЭТП)</v>
      </c>
      <c r="AG21" s="222" t="str">
        <f>'[5]2025_2'!O$35</f>
        <v>нд</v>
      </c>
      <c r="AH21" s="222" t="str">
        <f>'[5]2025_2'!P$35</f>
        <v>да</v>
      </c>
      <c r="AI21" s="224" t="str">
        <f>'[5]2025_2'!Q$35</f>
        <v>нд</v>
      </c>
      <c r="AJ21" s="225" t="str">
        <f>'[5]2025_2'!R$35</f>
        <v>нд</v>
      </c>
      <c r="AK21" s="225" t="str">
        <f>'[5]2025_2'!S$35</f>
        <v>нд</v>
      </c>
      <c r="AL21" s="224" t="str">
        <f>'[5]2025_2'!T$35</f>
        <v>нд</v>
      </c>
      <c r="AM21" s="222" t="str">
        <f>'[5]2025_2'!U$35</f>
        <v>нет</v>
      </c>
      <c r="AN21" s="222" t="str">
        <f>'[5]2025_2'!V$35</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66" priority="19">
      <formula>CELL("защита",A1)</formula>
    </cfRule>
  </conditionalFormatting>
  <conditionalFormatting sqref="A22:AN1048576">
    <cfRule type="expression" dxfId="65" priority="20">
      <formula>ISBLANK(A22)</formula>
    </cfRule>
  </conditionalFormatting>
  <conditionalFormatting sqref="A21">
    <cfRule type="expression" dxfId="64" priority="9">
      <formula>CELL("защита",A21)</formula>
    </cfRule>
  </conditionalFormatting>
  <conditionalFormatting sqref="A21">
    <cfRule type="expression" dxfId="63" priority="10">
      <formula>ISBLANK(A21)</formula>
    </cfRule>
  </conditionalFormatting>
  <conditionalFormatting sqref="E21">
    <cfRule type="expression" dxfId="62" priority="3">
      <formula>CELL("защита",E21)</formula>
    </cfRule>
  </conditionalFormatting>
  <conditionalFormatting sqref="E21">
    <cfRule type="expression" dxfId="61" priority="4">
      <formula>ISBLANK(E21)</formula>
    </cfRule>
  </conditionalFormatting>
  <conditionalFormatting sqref="N21:U21">
    <cfRule type="expression" dxfId="60" priority="1">
      <formula>CELL("защита",N21)</formula>
    </cfRule>
  </conditionalFormatting>
  <conditionalFormatting sqref="N21:U21">
    <cfRule type="expression" dxfId="59" priority="2">
      <formula>ISBLANK(N21)</formula>
    </cfRule>
  </conditionalFormatting>
  <conditionalFormatting sqref="B21:D21 I21:M21 F21:G21 V21:AN21">
    <cfRule type="expression" dxfId="58" priority="7">
      <formula>CELL("защита",B21)</formula>
    </cfRule>
  </conditionalFormatting>
  <conditionalFormatting sqref="B21:D21 I21:M21 F21:G21 V21:AN21">
    <cfRule type="expression" dxfId="57" priority="8">
      <formula>ISBLANK(B21)</formula>
    </cfRule>
  </conditionalFormatting>
  <conditionalFormatting sqref="H21">
    <cfRule type="expression" dxfId="56" priority="5">
      <formula>CELL("защита",H21)</formula>
    </cfRule>
  </conditionalFormatting>
  <conditionalFormatting sqref="H21">
    <cfRule type="expression" dxfId="55"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tabSelected="1" view="pageBreakPreview" zoomScaleNormal="70" zoomScaleSheetLayoutView="100" workbookViewId="0">
      <selection activeCell="H96" sqref="H96"/>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9"/>
      <c r="B1" s="399"/>
      <c r="C1" s="399"/>
      <c r="D1" s="51"/>
      <c r="E1" s="51"/>
      <c r="F1" s="51"/>
      <c r="G1" s="51"/>
      <c r="H1" s="51"/>
      <c r="I1" s="51"/>
    </row>
    <row r="2" spans="1:9" ht="20.25" x14ac:dyDescent="0.25">
      <c r="A2" s="233" t="s">
        <v>0</v>
      </c>
      <c r="B2" s="233"/>
      <c r="C2" s="233"/>
      <c r="D2" s="53"/>
      <c r="E2" s="53"/>
      <c r="F2" s="53"/>
      <c r="G2" s="53"/>
      <c r="H2" s="53"/>
      <c r="I2" s="53"/>
    </row>
    <row r="3" spans="1:9" ht="18.75" x14ac:dyDescent="0.25">
      <c r="A3" s="399"/>
      <c r="B3" s="399"/>
      <c r="C3" s="399"/>
      <c r="D3" s="53"/>
      <c r="E3" s="53"/>
      <c r="F3" s="53"/>
      <c r="G3" s="53"/>
      <c r="H3" s="53"/>
      <c r="I3" s="53"/>
    </row>
    <row r="4" spans="1:9"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4"/>
      <c r="I4" s="54"/>
    </row>
    <row r="5" spans="1:9" x14ac:dyDescent="0.25">
      <c r="A5" s="242" t="s">
        <v>408</v>
      </c>
      <c r="B5" s="242"/>
      <c r="C5" s="242"/>
      <c r="D5" s="55"/>
      <c r="E5" s="55"/>
      <c r="F5" s="55"/>
      <c r="G5" s="55"/>
      <c r="H5" s="55"/>
      <c r="I5" s="55"/>
    </row>
    <row r="6" spans="1:9" ht="18.75" x14ac:dyDescent="0.25">
      <c r="A6" s="399"/>
      <c r="B6" s="399"/>
      <c r="C6" s="399"/>
      <c r="D6" s="53"/>
      <c r="E6" s="53"/>
      <c r="F6" s="53"/>
      <c r="G6" s="53"/>
      <c r="H6" s="53"/>
      <c r="I6" s="53"/>
    </row>
    <row r="7" spans="1:9" ht="30.75" customHeight="1" x14ac:dyDescent="0.25">
      <c r="A7" s="346" t="str">
        <f>IF(ISBLANK('1'!C13),CONCATENATE("В разделе 1 формы заполните показатель"," '",'1'!B13,"' "),'1'!C13)</f>
        <v>P_15.01.10044</v>
      </c>
      <c r="B7" s="346"/>
      <c r="C7" s="346"/>
      <c r="D7" s="54"/>
      <c r="E7" s="54"/>
      <c r="F7" s="54"/>
      <c r="G7" s="54"/>
      <c r="H7" s="54"/>
      <c r="I7" s="54"/>
    </row>
    <row r="8" spans="1:9" x14ac:dyDescent="0.25">
      <c r="A8" s="242" t="s">
        <v>409</v>
      </c>
      <c r="B8" s="242"/>
      <c r="C8" s="242"/>
      <c r="D8" s="55"/>
      <c r="E8" s="55"/>
      <c r="F8" s="55"/>
      <c r="G8" s="55"/>
      <c r="H8" s="55"/>
      <c r="I8" s="55"/>
    </row>
    <row r="9" spans="1:9" ht="18.75" x14ac:dyDescent="0.25">
      <c r="A9" s="399"/>
      <c r="B9" s="399"/>
      <c r="C9" s="399"/>
      <c r="D9" s="56"/>
      <c r="E9" s="56"/>
      <c r="F9" s="56"/>
      <c r="G9" s="56"/>
      <c r="H9" s="56"/>
      <c r="I9" s="56"/>
    </row>
    <row r="10" spans="1:9" ht="38.25" customHeight="1" x14ac:dyDescent="0.25">
      <c r="A10" s="241"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1"/>
      <c r="C10" s="241"/>
      <c r="D10" s="54"/>
      <c r="E10" s="54"/>
      <c r="F10" s="54"/>
      <c r="G10" s="54"/>
      <c r="H10" s="54"/>
      <c r="I10" s="54"/>
    </row>
    <row r="11" spans="1:9" x14ac:dyDescent="0.25">
      <c r="A11" s="242" t="s">
        <v>410</v>
      </c>
      <c r="B11" s="242"/>
      <c r="C11" s="242"/>
      <c r="D11" s="55"/>
      <c r="E11" s="55"/>
      <c r="F11" s="55"/>
      <c r="G11" s="55"/>
      <c r="H11" s="55"/>
      <c r="I11" s="55"/>
    </row>
    <row r="12" spans="1:9" x14ac:dyDescent="0.25">
      <c r="A12" s="399"/>
      <c r="B12" s="399"/>
      <c r="C12" s="399"/>
      <c r="D12" s="55"/>
      <c r="E12" s="55"/>
      <c r="F12" s="55"/>
      <c r="G12" s="55"/>
      <c r="H12" s="55"/>
      <c r="I12" s="55"/>
    </row>
    <row r="13" spans="1:9" ht="18.75" x14ac:dyDescent="0.3">
      <c r="A13" s="4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3"/>
      <c r="C13" s="403"/>
      <c r="D13" s="55"/>
      <c r="E13" s="55"/>
      <c r="F13" s="55"/>
      <c r="G13" s="55"/>
      <c r="H13" s="55"/>
      <c r="I13" s="55"/>
    </row>
    <row r="14" spans="1:9" ht="18.75" x14ac:dyDescent="0.3">
      <c r="A14" s="402"/>
      <c r="B14" s="402"/>
      <c r="C14" s="402"/>
      <c r="D14" s="55"/>
      <c r="E14" s="55"/>
      <c r="F14" s="55"/>
      <c r="G14" s="55"/>
      <c r="H14" s="55"/>
      <c r="I14" s="55"/>
    </row>
    <row r="15" spans="1:9" ht="18.75" x14ac:dyDescent="0.3">
      <c r="A15" s="401" t="s">
        <v>248</v>
      </c>
      <c r="B15" s="401"/>
      <c r="C15" s="401"/>
      <c r="D15" s="55"/>
      <c r="E15" s="55"/>
      <c r="F15" s="55"/>
      <c r="G15" s="55"/>
      <c r="H15" s="55"/>
      <c r="I15" s="55"/>
    </row>
    <row r="16" spans="1:9" x14ac:dyDescent="0.25">
      <c r="A16" s="400"/>
      <c r="B16" s="400"/>
      <c r="C16" s="400"/>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2.4488880100000001</v>
      </c>
    </row>
    <row r="20" spans="1:3" s="24" customFormat="1" x14ac:dyDescent="0.25">
      <c r="A20" s="128">
        <v>2</v>
      </c>
      <c r="B20" s="129" t="s">
        <v>169</v>
      </c>
      <c r="C20" s="148" t="str">
        <f>[2]прил1!$M$75</f>
        <v>нд</v>
      </c>
    </row>
    <row r="21" spans="1:3" s="24" customFormat="1" ht="80.25" customHeight="1" x14ac:dyDescent="0.25">
      <c r="A21" s="128">
        <v>3</v>
      </c>
      <c r="B21" s="129" t="s">
        <v>356</v>
      </c>
      <c r="C21" s="202" t="str">
        <f>'14'!AC21</f>
        <v>Смета на выполнение работ от 29.07.24 ООО "ИТС Центр" (Смета_проектирование_ОТС_Гатчина.zip и Смета_проектирование_ОТС_Тихвин.zip)</v>
      </c>
    </row>
    <row r="22" spans="1:3" s="24" customFormat="1" ht="36" customHeight="1" x14ac:dyDescent="0.25">
      <c r="A22" s="128">
        <v>4</v>
      </c>
      <c r="B22" s="129" t="s">
        <v>357</v>
      </c>
      <c r="C22" s="149">
        <f>C19</f>
        <v>2.4488880100000001</v>
      </c>
    </row>
    <row r="23" spans="1:3" s="24" customFormat="1" ht="36" customHeight="1" x14ac:dyDescent="0.25">
      <c r="A23" s="128">
        <v>5</v>
      </c>
      <c r="B23" s="129" t="s">
        <v>358</v>
      </c>
      <c r="C23" s="149">
        <f>C22</f>
        <v>2.4488880100000001</v>
      </c>
    </row>
    <row r="24" spans="1:3" s="24" customFormat="1" ht="31.5" customHeight="1" x14ac:dyDescent="0.25">
      <c r="A24" s="128" t="s">
        <v>41</v>
      </c>
      <c r="B24" s="129" t="s">
        <v>359</v>
      </c>
      <c r="C24" s="149">
        <f>C23</f>
        <v>2.4488880100000001</v>
      </c>
    </row>
    <row r="25" spans="1:3" s="24" customFormat="1" ht="31.5" customHeight="1" x14ac:dyDescent="0.25">
      <c r="A25" s="128" t="s">
        <v>172</v>
      </c>
      <c r="B25" s="129" t="s">
        <v>360</v>
      </c>
      <c r="C25" s="148" t="s">
        <v>582</v>
      </c>
    </row>
    <row r="26" spans="1:3" s="24" customFormat="1" ht="30" x14ac:dyDescent="0.25">
      <c r="A26" s="128" t="s">
        <v>365</v>
      </c>
      <c r="B26" s="129" t="s">
        <v>361</v>
      </c>
      <c r="C26" s="148" t="s">
        <v>436</v>
      </c>
    </row>
    <row r="27" spans="1:3" s="24" customFormat="1" x14ac:dyDescent="0.25">
      <c r="A27" s="128" t="s">
        <v>366</v>
      </c>
      <c r="B27" s="129" t="s">
        <v>362</v>
      </c>
      <c r="C27" s="226" t="s">
        <v>436</v>
      </c>
    </row>
    <row r="28" spans="1:3" s="24" customFormat="1" x14ac:dyDescent="0.25">
      <c r="A28" s="128" t="s">
        <v>367</v>
      </c>
      <c r="B28" s="129" t="s">
        <v>363</v>
      </c>
      <c r="C28" s="227" t="s">
        <v>436</v>
      </c>
    </row>
    <row r="29" spans="1:3" s="24" customFormat="1" x14ac:dyDescent="0.25">
      <c r="A29" s="128" t="s">
        <v>368</v>
      </c>
      <c r="B29" s="129" t="s">
        <v>364</v>
      </c>
      <c r="C29" s="227" t="s">
        <v>436</v>
      </c>
    </row>
    <row r="30" spans="1:3" s="24" customFormat="1" ht="30" x14ac:dyDescent="0.25">
      <c r="A30" s="10" t="s">
        <v>369</v>
      </c>
      <c r="B30" s="11" t="s">
        <v>370</v>
      </c>
      <c r="C30" s="148" t="s">
        <v>436</v>
      </c>
    </row>
    <row r="31" spans="1:3" s="24" customFormat="1" ht="30" x14ac:dyDescent="0.25">
      <c r="A31" s="10" t="s">
        <v>371</v>
      </c>
      <c r="B31" s="11" t="s">
        <v>361</v>
      </c>
      <c r="C31" s="148" t="s">
        <v>436</v>
      </c>
    </row>
    <row r="32" spans="1:3" s="24" customFormat="1" x14ac:dyDescent="0.25">
      <c r="A32" s="10" t="s">
        <v>372</v>
      </c>
      <c r="B32" s="11" t="s">
        <v>362</v>
      </c>
      <c r="C32" s="148" t="s">
        <v>436</v>
      </c>
    </row>
    <row r="33" spans="1:3" s="24" customFormat="1" x14ac:dyDescent="0.25">
      <c r="A33" s="10" t="s">
        <v>373</v>
      </c>
      <c r="B33" s="11" t="s">
        <v>363</v>
      </c>
      <c r="C33" s="148" t="s">
        <v>436</v>
      </c>
    </row>
    <row r="34" spans="1:3" s="24" customFormat="1" x14ac:dyDescent="0.25">
      <c r="A34" s="10" t="s">
        <v>374</v>
      </c>
      <c r="B34" s="11" t="s">
        <v>364</v>
      </c>
      <c r="C34" s="148" t="s">
        <v>436</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8" t="s">
        <v>436</v>
      </c>
    </row>
    <row r="47" spans="1:3" s="24" customFormat="1" ht="30" x14ac:dyDescent="0.25">
      <c r="A47" s="128" t="s">
        <v>174</v>
      </c>
      <c r="B47" s="129" t="s">
        <v>360</v>
      </c>
      <c r="C47" s="148" t="s">
        <v>436</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226" t="s">
        <v>436</v>
      </c>
    </row>
    <row r="63" spans="1:3" s="24" customFormat="1" x14ac:dyDescent="0.25">
      <c r="A63" s="128">
        <v>8</v>
      </c>
      <c r="B63" s="129" t="s">
        <v>392</v>
      </c>
      <c r="C63" s="227" t="str">
        <f>C28</f>
        <v>нд</v>
      </c>
    </row>
    <row r="64" spans="1:3" s="24" customFormat="1" x14ac:dyDescent="0.25">
      <c r="A64" s="128">
        <v>9</v>
      </c>
      <c r="B64" s="129" t="s">
        <v>393</v>
      </c>
      <c r="C64" s="226" t="s">
        <v>436</v>
      </c>
    </row>
    <row r="65" spans="1:3" s="24" customFormat="1" x14ac:dyDescent="0.25">
      <c r="A65" s="128">
        <v>10</v>
      </c>
      <c r="B65" s="129" t="s">
        <v>394</v>
      </c>
      <c r="C65" s="227" t="str">
        <f>C29</f>
        <v>нд</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30" x14ac:dyDescent="0.25">
      <c r="A77" s="128" t="s">
        <v>182</v>
      </c>
      <c r="B77" s="129" t="s">
        <v>396</v>
      </c>
      <c r="C77" s="148" t="s">
        <v>605</v>
      </c>
    </row>
    <row r="78" spans="1:3" s="24" customFormat="1" ht="30" x14ac:dyDescent="0.25">
      <c r="A78" s="10" t="s">
        <v>401</v>
      </c>
      <c r="B78" s="139" t="s">
        <v>398</v>
      </c>
      <c r="C78" s="148" t="s">
        <v>436</v>
      </c>
    </row>
    <row r="79" spans="1:3" s="24" customFormat="1" x14ac:dyDescent="0.25">
      <c r="A79" s="128" t="s">
        <v>183</v>
      </c>
      <c r="B79" s="130" t="s">
        <v>72</v>
      </c>
      <c r="C79" s="148" t="s">
        <v>436</v>
      </c>
    </row>
    <row r="80" spans="1:3" s="24" customFormat="1" ht="30" x14ac:dyDescent="0.25">
      <c r="A80" s="128" t="s">
        <v>184</v>
      </c>
      <c r="B80" s="129" t="s">
        <v>396</v>
      </c>
      <c r="C80" s="148" t="s">
        <v>436</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ht="45" x14ac:dyDescent="0.25">
      <c r="A90" s="128" t="s">
        <v>194</v>
      </c>
      <c r="B90" s="133" t="s">
        <v>190</v>
      </c>
      <c r="C90" s="148" t="s">
        <v>606</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436</v>
      </c>
    </row>
    <row r="95" spans="1:3" s="24" customFormat="1" x14ac:dyDescent="0.25">
      <c r="A95" s="128" t="s">
        <v>201</v>
      </c>
      <c r="B95" s="135" t="s">
        <v>202</v>
      </c>
      <c r="C95" s="148" t="s">
        <v>436</v>
      </c>
    </row>
    <row r="96" spans="1:3" s="24" customFormat="1" ht="60" x14ac:dyDescent="0.25">
      <c r="A96" s="128" t="s">
        <v>81</v>
      </c>
      <c r="B96" s="136" t="s">
        <v>171</v>
      </c>
      <c r="C96" s="148" t="str">
        <f>'[3]3'!C30</f>
        <v>Инвестиции в объект осуществлялись. Объект не принят к бухгалтерскому учёту</v>
      </c>
    </row>
    <row r="97" spans="1:3" s="24" customFormat="1" ht="90" x14ac:dyDescent="0.25">
      <c r="A97" s="128" t="s">
        <v>86</v>
      </c>
      <c r="B97" s="135" t="s">
        <v>429</v>
      </c>
      <c r="C97" s="148" t="s">
        <v>567</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54" priority="3">
      <formula>CELL("защита",A1)</formula>
    </cfRule>
  </conditionalFormatting>
  <conditionalFormatting sqref="C19:C21">
    <cfRule type="expression" dxfId="53" priority="4">
      <formula>ISBLANK(C19)</formula>
    </cfRule>
  </conditionalFormatting>
  <conditionalFormatting sqref="C22:C104">
    <cfRule type="expression" dxfId="52" priority="1">
      <formula>CELL("защита",C22)</formula>
    </cfRule>
  </conditionalFormatting>
  <conditionalFormatting sqref="C22:C104">
    <cfRule type="expression" dxfId="51"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8"/>
      <c r="B1" s="238"/>
      <c r="C1" s="238"/>
      <c r="F1" s="58"/>
      <c r="G1" s="58"/>
    </row>
    <row r="2" spans="1:22" s="57" customFormat="1" ht="20.25" x14ac:dyDescent="0.3">
      <c r="A2" s="233" t="s">
        <v>407</v>
      </c>
      <c r="B2" s="233"/>
      <c r="C2" s="233"/>
      <c r="F2" s="58"/>
      <c r="G2" s="58"/>
      <c r="H2" s="59"/>
    </row>
    <row r="3" spans="1:22" s="57" customFormat="1" ht="18.75" x14ac:dyDescent="0.2">
      <c r="A3" s="234"/>
      <c r="B3" s="234"/>
      <c r="C3" s="234"/>
      <c r="D3" s="60"/>
      <c r="E3" s="60"/>
      <c r="F3" s="60"/>
      <c r="G3" s="60"/>
      <c r="H3" s="60"/>
      <c r="I3" s="53"/>
      <c r="J3" s="53"/>
      <c r="K3" s="53"/>
      <c r="L3" s="53"/>
      <c r="M3" s="53"/>
      <c r="N3" s="53"/>
      <c r="O3" s="53"/>
      <c r="P3" s="53"/>
      <c r="Q3" s="53"/>
      <c r="R3" s="53"/>
      <c r="S3" s="53"/>
      <c r="T3" s="53"/>
      <c r="U3" s="53"/>
      <c r="V3" s="53"/>
    </row>
    <row r="4" spans="1:22" s="57" customFormat="1" ht="18.75" x14ac:dyDescent="0.2">
      <c r="A4" s="243" t="str">
        <f>IF(ISBLANK('1'!A4:C4),CONCATENATE("На вкладке 1 файла заполните показатель"," '",'1'!A5:C5,"' "),'1'!A4:C4)</f>
        <v>Акционерное общество "Петербургская сбытовая компания"</v>
      </c>
      <c r="B4" s="243"/>
      <c r="C4" s="243"/>
      <c r="D4" s="54"/>
      <c r="E4" s="54"/>
      <c r="F4" s="54"/>
      <c r="G4" s="54"/>
      <c r="H4" s="54"/>
      <c r="I4" s="53"/>
      <c r="J4" s="53"/>
      <c r="K4" s="53"/>
      <c r="L4" s="53"/>
      <c r="M4" s="53"/>
      <c r="N4" s="53"/>
      <c r="O4" s="53"/>
      <c r="P4" s="53"/>
      <c r="Q4" s="53"/>
      <c r="R4" s="53"/>
      <c r="S4" s="53"/>
      <c r="T4" s="53"/>
      <c r="U4" s="53"/>
      <c r="V4" s="53"/>
    </row>
    <row r="5" spans="1:22" s="57" customFormat="1" ht="18.75" x14ac:dyDescent="0.2">
      <c r="A5" s="242" t="s">
        <v>408</v>
      </c>
      <c r="B5" s="242"/>
      <c r="C5" s="242"/>
      <c r="D5" s="55"/>
      <c r="E5" s="55"/>
      <c r="F5" s="55"/>
      <c r="G5" s="55"/>
      <c r="H5" s="55"/>
      <c r="I5" s="53"/>
      <c r="J5" s="53"/>
      <c r="K5" s="53"/>
      <c r="L5" s="53"/>
      <c r="M5" s="53"/>
      <c r="N5" s="53"/>
      <c r="O5" s="53"/>
      <c r="P5" s="53"/>
      <c r="Q5" s="53"/>
      <c r="R5" s="53"/>
      <c r="S5" s="53"/>
      <c r="T5" s="53"/>
      <c r="U5" s="53"/>
      <c r="V5" s="53"/>
    </row>
    <row r="6" spans="1:22" s="57" customFormat="1" ht="18.75" x14ac:dyDescent="0.2">
      <c r="A6" s="239"/>
      <c r="B6" s="239"/>
      <c r="C6" s="239"/>
      <c r="D6" s="60"/>
      <c r="E6" s="60"/>
      <c r="F6" s="60"/>
      <c r="G6" s="60"/>
      <c r="H6" s="60"/>
      <c r="I6" s="53"/>
      <c r="J6" s="53"/>
      <c r="K6" s="53"/>
      <c r="L6" s="53"/>
      <c r="M6" s="53"/>
      <c r="N6" s="53"/>
      <c r="O6" s="53"/>
      <c r="P6" s="53"/>
      <c r="Q6" s="53"/>
      <c r="R6" s="53"/>
      <c r="S6" s="53"/>
      <c r="T6" s="53"/>
      <c r="U6" s="53"/>
      <c r="V6" s="53"/>
    </row>
    <row r="7" spans="1:22" s="57" customFormat="1" ht="18.75" x14ac:dyDescent="0.2">
      <c r="A7" s="243" t="str">
        <f>IF(ISBLANK('1'!C13),CONCATENATE("В разделе 1 формы заполните показатель"," '",'1'!B13,"' "),'1'!C13)</f>
        <v>P_15.01.10044</v>
      </c>
      <c r="B7" s="243"/>
      <c r="C7" s="243"/>
      <c r="D7" s="54"/>
      <c r="E7" s="54"/>
      <c r="F7" s="54"/>
      <c r="G7" s="54"/>
      <c r="H7" s="54"/>
      <c r="I7" s="53"/>
      <c r="J7" s="53"/>
      <c r="K7" s="53"/>
      <c r="L7" s="53"/>
      <c r="M7" s="53"/>
      <c r="N7" s="53"/>
      <c r="O7" s="53"/>
      <c r="P7" s="53"/>
      <c r="Q7" s="53"/>
      <c r="R7" s="53"/>
      <c r="S7" s="53"/>
      <c r="T7" s="53"/>
      <c r="U7" s="53"/>
      <c r="V7" s="53"/>
    </row>
    <row r="8" spans="1:22" s="57" customFormat="1" ht="18.75" x14ac:dyDescent="0.2">
      <c r="A8" s="242" t="s">
        <v>409</v>
      </c>
      <c r="B8" s="242"/>
      <c r="C8" s="242"/>
      <c r="D8" s="55"/>
      <c r="E8" s="55"/>
      <c r="F8" s="55"/>
      <c r="G8" s="55"/>
      <c r="H8" s="55"/>
      <c r="I8" s="53"/>
      <c r="J8" s="53"/>
      <c r="K8" s="53"/>
      <c r="L8" s="53"/>
      <c r="M8" s="53"/>
      <c r="N8" s="53"/>
      <c r="O8" s="53"/>
      <c r="P8" s="53"/>
      <c r="Q8" s="53"/>
      <c r="R8" s="53"/>
      <c r="S8" s="53"/>
      <c r="T8" s="53"/>
      <c r="U8" s="53"/>
      <c r="V8" s="53"/>
    </row>
    <row r="9" spans="1:22" s="62" customFormat="1" ht="15.75" customHeight="1" x14ac:dyDescent="0.2">
      <c r="A9" s="240"/>
      <c r="B9" s="240"/>
      <c r="C9" s="240"/>
      <c r="D9" s="61"/>
      <c r="E9" s="61"/>
      <c r="F9" s="61"/>
      <c r="G9" s="61"/>
      <c r="H9" s="61"/>
      <c r="I9" s="61"/>
      <c r="J9" s="61"/>
      <c r="K9" s="61"/>
      <c r="L9" s="61"/>
      <c r="M9" s="61"/>
      <c r="N9" s="61"/>
      <c r="O9" s="61"/>
      <c r="P9" s="61"/>
      <c r="Q9" s="61"/>
      <c r="R9" s="61"/>
      <c r="S9" s="61"/>
      <c r="T9" s="61"/>
      <c r="U9" s="61"/>
      <c r="V9" s="61"/>
    </row>
    <row r="10" spans="1:22" s="63" customFormat="1" ht="24" customHeight="1" x14ac:dyDescent="0.2">
      <c r="A10" s="243"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3"/>
      <c r="C10" s="24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2" t="s">
        <v>410</v>
      </c>
      <c r="B11" s="242"/>
      <c r="C11" s="24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4"/>
      <c r="B12" s="234"/>
      <c r="C12" s="234"/>
      <c r="D12" s="64"/>
      <c r="E12" s="64"/>
      <c r="F12" s="64"/>
      <c r="G12" s="64"/>
      <c r="H12" s="64"/>
      <c r="I12" s="64"/>
      <c r="J12" s="64"/>
      <c r="K12" s="64"/>
      <c r="L12" s="64"/>
      <c r="M12" s="64"/>
      <c r="N12" s="64"/>
      <c r="O12" s="64"/>
      <c r="P12" s="64"/>
      <c r="Q12" s="64"/>
      <c r="R12" s="64"/>
      <c r="S12" s="64"/>
    </row>
    <row r="13" spans="1:22" s="63"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8" t="s">
        <v>237</v>
      </c>
      <c r="B15" s="228"/>
      <c r="C15" s="228"/>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7"/>
      <c r="B16" s="237"/>
      <c r="C16" s="237"/>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601</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4" priority="4">
      <formula>ISBLANK(C19)</formula>
    </cfRule>
  </conditionalFormatting>
  <conditionalFormatting sqref="A1:XFD1048576">
    <cfRule type="expression" dxfId="14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3" zoomScale="90" zoomScaleNormal="80" zoomScaleSheetLayoutView="90" workbookViewId="0">
      <selection activeCell="C31" sqref="C31"/>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5"/>
      <c r="B1" s="245"/>
      <c r="C1" s="245"/>
      <c r="E1" s="58"/>
      <c r="F1" s="58"/>
      <c r="G1" s="59"/>
    </row>
    <row r="2" spans="1:21" s="57" customFormat="1" ht="20.25" x14ac:dyDescent="0.2">
      <c r="A2" s="233" t="str">
        <f>'2'!A2:C2</f>
        <v>Паспорт инвестиционного проекта</v>
      </c>
      <c r="B2" s="233"/>
      <c r="C2" s="233"/>
      <c r="D2" s="53"/>
      <c r="E2" s="53"/>
      <c r="F2" s="53"/>
      <c r="G2" s="53"/>
      <c r="H2" s="53"/>
      <c r="I2" s="53"/>
      <c r="J2" s="53"/>
      <c r="K2" s="53"/>
      <c r="L2" s="53"/>
      <c r="M2" s="53"/>
      <c r="N2" s="53"/>
      <c r="O2" s="53"/>
      <c r="P2" s="53"/>
      <c r="Q2" s="53"/>
      <c r="R2" s="53"/>
      <c r="S2" s="53"/>
      <c r="T2" s="53"/>
      <c r="U2" s="53"/>
    </row>
    <row r="3" spans="1:21" s="57" customFormat="1" ht="18.75" x14ac:dyDescent="0.2">
      <c r="A3" s="239"/>
      <c r="B3" s="239"/>
      <c r="C3" s="239"/>
      <c r="D3" s="60"/>
      <c r="E3" s="60"/>
      <c r="F3" s="60"/>
      <c r="G3" s="60"/>
      <c r="H3" s="53"/>
      <c r="I3" s="53"/>
      <c r="J3" s="53"/>
      <c r="K3" s="53"/>
      <c r="L3" s="53"/>
      <c r="M3" s="53"/>
      <c r="N3" s="53"/>
      <c r="O3" s="53"/>
      <c r="P3" s="53"/>
      <c r="Q3" s="53"/>
      <c r="R3" s="53"/>
      <c r="S3" s="53"/>
      <c r="T3" s="53"/>
      <c r="U3" s="53"/>
    </row>
    <row r="4" spans="1:21"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3"/>
      <c r="I4" s="53"/>
      <c r="J4" s="53"/>
      <c r="K4" s="53"/>
      <c r="L4" s="53"/>
      <c r="M4" s="53"/>
      <c r="N4" s="53"/>
      <c r="O4" s="53"/>
      <c r="P4" s="53"/>
      <c r="Q4" s="53"/>
      <c r="R4" s="53"/>
      <c r="S4" s="53"/>
      <c r="T4" s="53"/>
      <c r="U4" s="53"/>
    </row>
    <row r="5" spans="1:21" s="57" customFormat="1" ht="18.75" x14ac:dyDescent="0.2">
      <c r="A5" s="229" t="s">
        <v>408</v>
      </c>
      <c r="B5" s="229"/>
      <c r="C5" s="229"/>
      <c r="D5" s="55"/>
      <c r="E5" s="55"/>
      <c r="F5" s="55"/>
      <c r="G5" s="55"/>
      <c r="H5" s="53"/>
      <c r="I5" s="53"/>
      <c r="J5" s="53"/>
      <c r="K5" s="53"/>
      <c r="L5" s="53"/>
      <c r="M5" s="53"/>
      <c r="N5" s="53"/>
      <c r="O5" s="53"/>
      <c r="P5" s="53"/>
      <c r="Q5" s="53"/>
      <c r="R5" s="53"/>
      <c r="S5" s="53"/>
      <c r="T5" s="53"/>
      <c r="U5" s="53"/>
    </row>
    <row r="6" spans="1:21" s="57" customFormat="1" ht="18.75" x14ac:dyDescent="0.2">
      <c r="A6" s="248"/>
      <c r="B6" s="248"/>
      <c r="C6" s="248"/>
      <c r="D6" s="60"/>
      <c r="E6" s="60"/>
      <c r="F6" s="60"/>
      <c r="G6" s="60"/>
      <c r="H6" s="53"/>
      <c r="I6" s="53"/>
      <c r="J6" s="53"/>
      <c r="K6" s="53"/>
      <c r="L6" s="53"/>
      <c r="M6" s="53"/>
      <c r="N6" s="53"/>
      <c r="O6" s="53"/>
      <c r="P6" s="53"/>
      <c r="Q6" s="53"/>
      <c r="R6" s="53"/>
      <c r="S6" s="53"/>
      <c r="T6" s="53"/>
      <c r="U6" s="53"/>
    </row>
    <row r="7" spans="1:21" s="57" customFormat="1" ht="18.75" x14ac:dyDescent="0.2">
      <c r="A7" s="247" t="str">
        <f>IF(ISBLANK('1'!C13),CONCATENATE("В разделе 1 формы заполните показатель"," '",'1'!B13,"' "),'1'!C13)</f>
        <v>P_15.01.10044</v>
      </c>
      <c r="B7" s="247"/>
      <c r="C7" s="247"/>
      <c r="D7" s="54"/>
      <c r="E7" s="54"/>
      <c r="F7" s="54"/>
      <c r="G7" s="54"/>
      <c r="H7" s="53"/>
      <c r="I7" s="53"/>
      <c r="J7" s="53"/>
      <c r="K7" s="53"/>
      <c r="L7" s="53"/>
      <c r="M7" s="53"/>
      <c r="N7" s="53"/>
      <c r="O7" s="53"/>
      <c r="P7" s="53"/>
      <c r="Q7" s="53"/>
      <c r="R7" s="53"/>
      <c r="S7" s="53"/>
      <c r="T7" s="53"/>
      <c r="U7" s="53"/>
    </row>
    <row r="8" spans="1:21" s="57" customFormat="1" ht="18.75" x14ac:dyDescent="0.2">
      <c r="A8" s="229" t="s">
        <v>409</v>
      </c>
      <c r="B8" s="229"/>
      <c r="C8" s="229"/>
      <c r="D8" s="55"/>
      <c r="E8" s="55"/>
      <c r="F8" s="55"/>
      <c r="G8" s="55"/>
      <c r="H8" s="53"/>
      <c r="I8" s="53"/>
      <c r="J8" s="53"/>
      <c r="K8" s="53"/>
      <c r="L8" s="53"/>
      <c r="M8" s="53"/>
      <c r="N8" s="53"/>
      <c r="O8" s="53"/>
      <c r="P8" s="53"/>
      <c r="Q8" s="53"/>
      <c r="R8" s="53"/>
      <c r="S8" s="53"/>
      <c r="T8" s="53"/>
      <c r="U8" s="53"/>
    </row>
    <row r="9" spans="1:21" s="62" customFormat="1" ht="15.75" customHeight="1" x14ac:dyDescent="0.2">
      <c r="A9" s="248"/>
      <c r="B9" s="248"/>
      <c r="C9" s="248"/>
      <c r="D9" s="61"/>
      <c r="E9" s="61"/>
      <c r="F9" s="61"/>
      <c r="G9" s="61"/>
      <c r="H9" s="61"/>
      <c r="I9" s="61"/>
      <c r="J9" s="61"/>
      <c r="K9" s="61"/>
      <c r="L9" s="61"/>
      <c r="M9" s="61"/>
      <c r="N9" s="61"/>
      <c r="O9" s="61"/>
      <c r="P9" s="61"/>
      <c r="Q9" s="61"/>
      <c r="R9" s="61"/>
      <c r="S9" s="61"/>
      <c r="T9" s="61"/>
      <c r="U9" s="61"/>
    </row>
    <row r="10" spans="1:21"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9" t="s">
        <v>410</v>
      </c>
      <c r="B11" s="229"/>
      <c r="C11" s="229"/>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9"/>
      <c r="B12" s="239"/>
      <c r="C12" s="239"/>
      <c r="D12" s="64"/>
      <c r="E12" s="64"/>
      <c r="F12" s="64"/>
      <c r="G12" s="64"/>
      <c r="H12" s="64"/>
      <c r="I12" s="64"/>
      <c r="J12" s="64"/>
      <c r="K12" s="64"/>
      <c r="L12" s="64"/>
      <c r="M12" s="64"/>
      <c r="N12" s="64"/>
      <c r="O12" s="64"/>
      <c r="P12" s="64"/>
      <c r="Q12" s="64"/>
      <c r="R12" s="64"/>
    </row>
    <row r="13" spans="1:21" s="63"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6"/>
      <c r="B14" s="246"/>
      <c r="C14" s="24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4" t="s">
        <v>238</v>
      </c>
      <c r="B15" s="244"/>
      <c r="C15" s="24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7"/>
      <c r="B16" s="237"/>
      <c r="C16" s="237"/>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577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602</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579</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568</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568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603</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42" priority="4">
      <formula>ISBLANK(C20)</formula>
    </cfRule>
  </conditionalFormatting>
  <conditionalFormatting sqref="A1:XFD18 A19:B19 D19:XFD19 A20:XFD1048576">
    <cfRule type="expression" dxfId="141" priority="3">
      <formula>CELL("защита",A1)</formula>
    </cfRule>
  </conditionalFormatting>
  <conditionalFormatting sqref="C19">
    <cfRule type="expression" dxfId="140" priority="2">
      <formula>ISBLANK(C19)</formula>
    </cfRule>
  </conditionalFormatting>
  <conditionalFormatting sqref="C19">
    <cfRule type="expression" dxfId="139"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5"/>
      <c r="B1" s="245"/>
      <c r="C1" s="245"/>
      <c r="D1" s="245"/>
      <c r="E1" s="245"/>
      <c r="F1" s="245"/>
      <c r="G1" s="245"/>
      <c r="H1" s="245"/>
      <c r="I1" s="245"/>
      <c r="J1" s="245"/>
      <c r="K1" s="245"/>
      <c r="L1" s="245"/>
      <c r="M1" s="245"/>
      <c r="N1" s="245"/>
      <c r="O1" s="245"/>
      <c r="P1" s="245"/>
    </row>
    <row r="2" spans="1:25" s="57"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3"/>
      <c r="R2" s="53"/>
      <c r="S2" s="53"/>
      <c r="T2" s="53"/>
      <c r="U2" s="53"/>
      <c r="V2" s="53"/>
      <c r="W2" s="53"/>
      <c r="X2" s="53"/>
      <c r="Y2" s="53"/>
    </row>
    <row r="3" spans="1:25" s="57" customFormat="1" ht="18.75" x14ac:dyDescent="0.2">
      <c r="A3" s="239"/>
      <c r="B3" s="239"/>
      <c r="C3" s="239"/>
      <c r="D3" s="239"/>
      <c r="E3" s="239"/>
      <c r="F3" s="239"/>
      <c r="G3" s="239"/>
      <c r="H3" s="239"/>
      <c r="I3" s="239"/>
      <c r="J3" s="239"/>
      <c r="K3" s="239"/>
      <c r="L3" s="239"/>
      <c r="M3" s="239"/>
      <c r="N3" s="239"/>
      <c r="O3" s="239"/>
      <c r="P3" s="239"/>
      <c r="Q3" s="53"/>
      <c r="R3" s="53"/>
      <c r="S3" s="53"/>
      <c r="T3" s="53"/>
      <c r="U3" s="53"/>
      <c r="V3" s="53"/>
      <c r="W3" s="53"/>
      <c r="X3" s="53"/>
      <c r="Y3" s="53"/>
    </row>
    <row r="4" spans="1:25"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53"/>
      <c r="R4" s="53"/>
      <c r="S4" s="53"/>
      <c r="T4" s="53"/>
      <c r="U4" s="53"/>
      <c r="V4" s="53"/>
      <c r="W4" s="53"/>
      <c r="X4" s="53"/>
      <c r="Y4" s="53"/>
    </row>
    <row r="5" spans="1:25" s="57" customFormat="1" ht="18.75" x14ac:dyDescent="0.2">
      <c r="A5" s="229" t="s">
        <v>408</v>
      </c>
      <c r="B5" s="229"/>
      <c r="C5" s="229"/>
      <c r="D5" s="229"/>
      <c r="E5" s="229"/>
      <c r="F5" s="229"/>
      <c r="G5" s="229"/>
      <c r="H5" s="229"/>
      <c r="I5" s="229"/>
      <c r="J5" s="229"/>
      <c r="K5" s="229"/>
      <c r="L5" s="229"/>
      <c r="M5" s="229"/>
      <c r="N5" s="229"/>
      <c r="O5" s="229"/>
      <c r="P5" s="229"/>
      <c r="Q5" s="53"/>
      <c r="R5" s="53"/>
      <c r="S5" s="53"/>
      <c r="T5" s="53"/>
      <c r="U5" s="53"/>
      <c r="V5" s="53"/>
      <c r="W5" s="53"/>
      <c r="X5" s="53"/>
      <c r="Y5" s="53"/>
    </row>
    <row r="6" spans="1:25" s="57" customFormat="1" ht="18.75" x14ac:dyDescent="0.2">
      <c r="A6" s="248"/>
      <c r="B6" s="248"/>
      <c r="C6" s="248"/>
      <c r="D6" s="248"/>
      <c r="E6" s="248"/>
      <c r="F6" s="248"/>
      <c r="G6" s="248"/>
      <c r="H6" s="248"/>
      <c r="I6" s="248"/>
      <c r="J6" s="248"/>
      <c r="K6" s="248"/>
      <c r="L6" s="248"/>
      <c r="M6" s="248"/>
      <c r="N6" s="248"/>
      <c r="O6" s="248"/>
      <c r="P6" s="248"/>
      <c r="Q6" s="53"/>
      <c r="R6" s="53"/>
      <c r="S6" s="53"/>
      <c r="T6" s="53"/>
      <c r="U6" s="53"/>
      <c r="V6" s="53"/>
      <c r="W6" s="53"/>
      <c r="X6" s="53"/>
      <c r="Y6" s="53"/>
    </row>
    <row r="7" spans="1:25" s="57" customFormat="1" ht="18.75"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53"/>
      <c r="R7" s="53"/>
      <c r="S7" s="53"/>
      <c r="T7" s="53"/>
      <c r="U7" s="53"/>
      <c r="V7" s="53"/>
      <c r="W7" s="53"/>
      <c r="X7" s="53"/>
      <c r="Y7" s="53"/>
    </row>
    <row r="8" spans="1:25" s="57" customFormat="1" ht="18.75" x14ac:dyDescent="0.2">
      <c r="A8" s="229" t="s">
        <v>409</v>
      </c>
      <c r="B8" s="229"/>
      <c r="C8" s="229"/>
      <c r="D8" s="229"/>
      <c r="E8" s="229"/>
      <c r="F8" s="229"/>
      <c r="G8" s="229"/>
      <c r="H8" s="229"/>
      <c r="I8" s="229"/>
      <c r="J8" s="229"/>
      <c r="K8" s="229"/>
      <c r="L8" s="229"/>
      <c r="M8" s="229"/>
      <c r="N8" s="229"/>
      <c r="O8" s="229"/>
      <c r="P8" s="229"/>
      <c r="Q8" s="53"/>
      <c r="R8" s="53"/>
      <c r="S8" s="53"/>
      <c r="T8" s="53"/>
      <c r="U8" s="53"/>
      <c r="V8" s="53"/>
      <c r="W8" s="53"/>
      <c r="X8" s="53"/>
      <c r="Y8" s="53"/>
    </row>
    <row r="9" spans="1:25" s="62" customFormat="1" ht="15.75" customHeight="1" x14ac:dyDescent="0.2">
      <c r="A9" s="248"/>
      <c r="B9" s="248"/>
      <c r="C9" s="248"/>
      <c r="D9" s="248"/>
      <c r="E9" s="248"/>
      <c r="F9" s="248"/>
      <c r="G9" s="248"/>
      <c r="H9" s="248"/>
      <c r="I9" s="248"/>
      <c r="J9" s="248"/>
      <c r="K9" s="248"/>
      <c r="L9" s="248"/>
      <c r="M9" s="248"/>
      <c r="N9" s="248"/>
      <c r="O9" s="248"/>
      <c r="P9" s="248"/>
      <c r="Q9" s="61"/>
      <c r="R9" s="61"/>
      <c r="S9" s="61"/>
      <c r="T9" s="61"/>
      <c r="U9" s="61"/>
      <c r="V9" s="61"/>
      <c r="W9" s="61"/>
      <c r="X9" s="61"/>
      <c r="Y9" s="61"/>
    </row>
    <row r="10" spans="1:25"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54"/>
      <c r="R10" s="54"/>
      <c r="S10" s="54"/>
      <c r="T10" s="54"/>
      <c r="U10" s="54"/>
      <c r="V10" s="54"/>
      <c r="W10" s="54"/>
      <c r="X10" s="54"/>
      <c r="Y10" s="54"/>
    </row>
    <row r="11" spans="1:25" s="63" customFormat="1" ht="15" customHeight="1" x14ac:dyDescent="0.2">
      <c r="A11" s="229" t="s">
        <v>410</v>
      </c>
      <c r="B11" s="229"/>
      <c r="C11" s="229"/>
      <c r="D11" s="229"/>
      <c r="E11" s="229"/>
      <c r="F11" s="229"/>
      <c r="G11" s="229"/>
      <c r="H11" s="229"/>
      <c r="I11" s="229"/>
      <c r="J11" s="229"/>
      <c r="K11" s="229"/>
      <c r="L11" s="229"/>
      <c r="M11" s="229"/>
      <c r="N11" s="229"/>
      <c r="O11" s="229"/>
      <c r="P11" s="229"/>
      <c r="Q11" s="55"/>
      <c r="R11" s="55"/>
      <c r="S11" s="55"/>
      <c r="T11" s="55"/>
      <c r="U11" s="55"/>
      <c r="V11" s="55"/>
      <c r="W11" s="55"/>
      <c r="X11" s="55"/>
      <c r="Y11" s="55"/>
    </row>
    <row r="12" spans="1:25" s="63" customFormat="1" ht="15" customHeight="1" x14ac:dyDescent="0.2">
      <c r="A12" s="248"/>
      <c r="B12" s="248"/>
      <c r="C12" s="248"/>
      <c r="D12" s="248"/>
      <c r="E12" s="248"/>
      <c r="F12" s="248"/>
      <c r="G12" s="248"/>
      <c r="H12" s="248"/>
      <c r="I12" s="248"/>
      <c r="J12" s="248"/>
      <c r="K12" s="248"/>
      <c r="L12" s="248"/>
      <c r="M12" s="248"/>
      <c r="N12" s="248"/>
      <c r="O12" s="248"/>
      <c r="P12" s="248"/>
      <c r="Q12" s="55"/>
      <c r="R12" s="55"/>
      <c r="S12" s="55"/>
      <c r="T12" s="55"/>
      <c r="U12" s="55"/>
      <c r="V12" s="55"/>
      <c r="W12" s="55"/>
      <c r="X12" s="55"/>
      <c r="Y12" s="55"/>
    </row>
    <row r="13" spans="1:25" s="63"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55"/>
      <c r="R13" s="55"/>
      <c r="S13" s="55"/>
      <c r="T13" s="55"/>
      <c r="U13" s="55"/>
      <c r="V13" s="55"/>
      <c r="W13" s="55"/>
      <c r="X13" s="55"/>
      <c r="Y13" s="55"/>
    </row>
    <row r="14" spans="1:25" s="63" customFormat="1" ht="15" customHeight="1" x14ac:dyDescent="0.2">
      <c r="A14" s="248"/>
      <c r="B14" s="248"/>
      <c r="C14" s="248"/>
      <c r="D14" s="248"/>
      <c r="E14" s="248"/>
      <c r="F14" s="248"/>
      <c r="G14" s="248"/>
      <c r="H14" s="248"/>
      <c r="I14" s="248"/>
      <c r="J14" s="248"/>
      <c r="K14" s="248"/>
      <c r="L14" s="248"/>
      <c r="M14" s="248"/>
      <c r="N14" s="248"/>
      <c r="O14" s="248"/>
      <c r="P14" s="248"/>
      <c r="Q14" s="64"/>
      <c r="R14" s="64"/>
      <c r="S14" s="64"/>
      <c r="T14" s="64"/>
      <c r="U14" s="64"/>
      <c r="V14" s="64"/>
    </row>
    <row r="15" spans="1:25" s="63" customFormat="1" ht="29.25" customHeight="1" x14ac:dyDescent="0.3">
      <c r="A15" s="25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1"/>
      <c r="C15" s="251"/>
      <c r="D15" s="251"/>
      <c r="E15" s="251"/>
      <c r="F15" s="251"/>
      <c r="G15" s="251"/>
      <c r="H15" s="251"/>
      <c r="I15" s="251"/>
      <c r="J15" s="251"/>
      <c r="K15" s="251"/>
      <c r="L15" s="251"/>
      <c r="M15" s="251"/>
      <c r="N15" s="251"/>
      <c r="O15" s="251"/>
      <c r="P15" s="251"/>
      <c r="Q15" s="73"/>
      <c r="R15" s="65"/>
      <c r="S15" s="65"/>
      <c r="T15" s="65"/>
      <c r="U15" s="65"/>
      <c r="V15" s="65"/>
      <c r="W15" s="65"/>
      <c r="X15" s="65"/>
      <c r="Y15" s="65"/>
    </row>
    <row r="16" spans="1:25" s="63" customFormat="1" ht="18.75" customHeight="1" x14ac:dyDescent="0.2">
      <c r="A16" s="250"/>
      <c r="B16" s="250"/>
      <c r="C16" s="250"/>
      <c r="D16" s="250"/>
      <c r="E16" s="250"/>
      <c r="F16" s="250"/>
      <c r="G16" s="250"/>
      <c r="H16" s="250"/>
      <c r="I16" s="250"/>
      <c r="J16" s="250"/>
      <c r="K16" s="250"/>
      <c r="L16" s="250"/>
      <c r="M16" s="250"/>
      <c r="N16" s="250"/>
      <c r="O16" s="250"/>
      <c r="P16" s="250"/>
      <c r="Q16" s="73"/>
      <c r="R16" s="65"/>
      <c r="S16" s="65"/>
      <c r="T16" s="65"/>
      <c r="U16" s="65"/>
      <c r="V16" s="65"/>
      <c r="W16" s="65"/>
      <c r="X16" s="65"/>
      <c r="Y16" s="65"/>
    </row>
    <row r="17" spans="1:25" s="63" customFormat="1" ht="18.75" customHeight="1" x14ac:dyDescent="0.2">
      <c r="A17" s="244" t="s">
        <v>239</v>
      </c>
      <c r="B17" s="244"/>
      <c r="C17" s="244"/>
      <c r="D17" s="244"/>
      <c r="E17" s="244"/>
      <c r="F17" s="244"/>
      <c r="G17" s="244"/>
      <c r="H17" s="244"/>
      <c r="I17" s="244"/>
      <c r="J17" s="244"/>
      <c r="K17" s="244"/>
      <c r="L17" s="244"/>
      <c r="M17" s="244"/>
      <c r="N17" s="244"/>
      <c r="O17" s="244"/>
      <c r="P17" s="244"/>
      <c r="Q17" s="73"/>
      <c r="R17" s="65"/>
      <c r="S17" s="65"/>
      <c r="T17" s="65"/>
      <c r="U17" s="65"/>
      <c r="V17" s="65"/>
      <c r="W17" s="65"/>
      <c r="X17" s="65"/>
      <c r="Y17" s="65"/>
    </row>
    <row r="18" spans="1:25" s="63" customFormat="1" ht="22.5" customHeight="1" x14ac:dyDescent="0.2">
      <c r="A18" s="237"/>
      <c r="B18" s="237"/>
      <c r="C18" s="237"/>
      <c r="D18" s="237"/>
      <c r="E18" s="237"/>
      <c r="F18" s="237"/>
      <c r="G18" s="237"/>
      <c r="H18" s="237"/>
      <c r="I18" s="237"/>
      <c r="J18" s="237"/>
      <c r="K18" s="237"/>
      <c r="L18" s="237"/>
      <c r="M18" s="237"/>
      <c r="N18" s="237"/>
      <c r="O18" s="237"/>
      <c r="P18" s="237"/>
      <c r="Q18" s="64"/>
      <c r="R18" s="64"/>
      <c r="S18" s="64"/>
      <c r="T18" s="64"/>
      <c r="U18" s="64"/>
      <c r="V18" s="64"/>
    </row>
    <row r="19" spans="1:25" s="63" customFormat="1" ht="106.5" customHeight="1" x14ac:dyDescent="0.2">
      <c r="A19" s="249" t="s">
        <v>96</v>
      </c>
      <c r="B19" s="253" t="s">
        <v>99</v>
      </c>
      <c r="C19" s="254"/>
      <c r="D19" s="253" t="s">
        <v>98</v>
      </c>
      <c r="E19" s="252" t="s">
        <v>263</v>
      </c>
      <c r="F19" s="249" t="s">
        <v>102</v>
      </c>
      <c r="G19" s="252" t="s">
        <v>26</v>
      </c>
      <c r="H19" s="249" t="s">
        <v>67</v>
      </c>
      <c r="I19" s="249" t="s">
        <v>25</v>
      </c>
      <c r="J19" s="249" t="s">
        <v>103</v>
      </c>
      <c r="K19" s="249" t="s">
        <v>24</v>
      </c>
      <c r="L19" s="249" t="s">
        <v>23</v>
      </c>
      <c r="M19" s="249" t="s">
        <v>22</v>
      </c>
      <c r="N19" s="249" t="s">
        <v>120</v>
      </c>
      <c r="O19" s="249"/>
      <c r="P19" s="256" t="s">
        <v>264</v>
      </c>
      <c r="Q19" s="64"/>
      <c r="R19" s="64"/>
      <c r="S19" s="64"/>
      <c r="T19" s="64"/>
      <c r="U19" s="64"/>
      <c r="V19" s="64"/>
    </row>
    <row r="20" spans="1:25" s="63" customFormat="1" ht="117" customHeight="1" x14ac:dyDescent="0.2">
      <c r="A20" s="249"/>
      <c r="B20" s="99" t="s">
        <v>2</v>
      </c>
      <c r="C20" s="99" t="s">
        <v>1</v>
      </c>
      <c r="D20" s="255"/>
      <c r="E20" s="252"/>
      <c r="F20" s="249"/>
      <c r="G20" s="252"/>
      <c r="H20" s="249"/>
      <c r="I20" s="249"/>
      <c r="J20" s="249"/>
      <c r="K20" s="249"/>
      <c r="L20" s="249"/>
      <c r="M20" s="249"/>
      <c r="N20" s="85" t="s">
        <v>100</v>
      </c>
      <c r="O20" s="99" t="s">
        <v>101</v>
      </c>
      <c r="P20" s="256"/>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38" priority="1">
      <formula>CELL("защита",A1)</formula>
    </cfRule>
  </conditionalFormatting>
  <conditionalFormatting sqref="A22:P1048576">
    <cfRule type="expression" dxfId="13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5"/>
      <c r="B1" s="245"/>
      <c r="C1" s="245"/>
      <c r="D1" s="245"/>
      <c r="E1" s="245"/>
      <c r="F1" s="245"/>
      <c r="G1" s="245"/>
      <c r="H1" s="245"/>
      <c r="I1" s="245"/>
      <c r="J1" s="245"/>
      <c r="K1" s="245"/>
      <c r="L1" s="245"/>
      <c r="M1" s="245"/>
      <c r="N1" s="245"/>
      <c r="O1" s="245"/>
    </row>
    <row r="2" spans="1:24"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row>
    <row r="3" spans="1:24"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row>
    <row r="4" spans="1:24"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row>
    <row r="5" spans="1:24"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row>
    <row r="6" spans="1:24"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row>
    <row r="7" spans="1:24" s="57" customFormat="1" ht="18.75"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53"/>
      <c r="Q7" s="53"/>
      <c r="R7" s="53"/>
      <c r="S7" s="53"/>
      <c r="T7" s="53"/>
      <c r="U7" s="53"/>
      <c r="V7" s="53"/>
      <c r="W7" s="53"/>
      <c r="X7" s="53"/>
    </row>
    <row r="8" spans="1:24"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row>
    <row r="9" spans="1:24"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row>
    <row r="10" spans="1:24"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54"/>
      <c r="Q10" s="54"/>
      <c r="R10" s="54"/>
      <c r="S10" s="54"/>
      <c r="T10" s="54"/>
      <c r="U10" s="54"/>
      <c r="V10" s="54"/>
      <c r="W10" s="54"/>
      <c r="X10" s="54"/>
    </row>
    <row r="11" spans="1:24"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row>
    <row r="12" spans="1:24"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row>
    <row r="13" spans="1:24"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55"/>
      <c r="Q13" s="55"/>
      <c r="R13" s="55"/>
      <c r="S13" s="55"/>
      <c r="T13" s="55"/>
      <c r="U13" s="55"/>
      <c r="V13" s="55"/>
      <c r="W13" s="55"/>
      <c r="X13" s="55"/>
    </row>
    <row r="14" spans="1:24" s="63" customFormat="1" ht="15" customHeight="1" x14ac:dyDescent="0.2">
      <c r="A14" s="234"/>
      <c r="B14" s="234"/>
      <c r="C14" s="234"/>
      <c r="D14" s="234"/>
      <c r="E14" s="234"/>
      <c r="F14" s="234"/>
      <c r="G14" s="234"/>
      <c r="H14" s="234"/>
      <c r="I14" s="234"/>
      <c r="J14" s="234"/>
      <c r="K14" s="234"/>
      <c r="L14" s="234"/>
      <c r="M14" s="234"/>
      <c r="N14" s="234"/>
      <c r="O14" s="234"/>
      <c r="P14" s="64"/>
      <c r="Q14" s="64"/>
      <c r="R14" s="64"/>
      <c r="S14" s="64"/>
      <c r="T14" s="64"/>
      <c r="U14" s="64"/>
    </row>
    <row r="15" spans="1:24" s="63" customFormat="1" ht="29.25" customHeight="1" x14ac:dyDescent="0.3">
      <c r="A15" s="25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1"/>
      <c r="C15" s="251"/>
      <c r="D15" s="251"/>
      <c r="E15" s="251"/>
      <c r="F15" s="251"/>
      <c r="G15" s="251"/>
      <c r="H15" s="251"/>
      <c r="I15" s="251"/>
      <c r="J15" s="251"/>
      <c r="K15" s="251"/>
      <c r="L15" s="251"/>
      <c r="M15" s="251"/>
      <c r="N15" s="251"/>
      <c r="O15" s="251"/>
      <c r="P15" s="73"/>
      <c r="Q15" s="65"/>
      <c r="R15" s="65"/>
      <c r="S15" s="65"/>
      <c r="T15" s="65"/>
      <c r="U15" s="65"/>
      <c r="V15" s="65"/>
      <c r="W15" s="65"/>
      <c r="X15" s="65"/>
    </row>
    <row r="16" spans="1:24" s="63" customFormat="1" ht="18.75" customHeight="1" x14ac:dyDescent="0.2">
      <c r="A16" s="250"/>
      <c r="B16" s="250"/>
      <c r="C16" s="250"/>
      <c r="D16" s="250"/>
      <c r="E16" s="250"/>
      <c r="F16" s="250"/>
      <c r="G16" s="250"/>
      <c r="H16" s="250"/>
      <c r="I16" s="250"/>
      <c r="J16" s="250"/>
      <c r="K16" s="250"/>
      <c r="L16" s="250"/>
      <c r="M16" s="250"/>
      <c r="N16" s="250"/>
      <c r="O16" s="250"/>
      <c r="P16" s="73"/>
      <c r="Q16" s="65"/>
      <c r="R16" s="65"/>
      <c r="S16" s="65"/>
      <c r="T16" s="65"/>
      <c r="U16" s="65"/>
      <c r="V16" s="65"/>
      <c r="W16" s="65"/>
      <c r="X16" s="65"/>
    </row>
    <row r="17" spans="1:24" s="63" customFormat="1" ht="18.75" customHeight="1" x14ac:dyDescent="0.2">
      <c r="A17" s="244" t="s">
        <v>240</v>
      </c>
      <c r="B17" s="244"/>
      <c r="C17" s="244"/>
      <c r="D17" s="244"/>
      <c r="E17" s="244"/>
      <c r="F17" s="244"/>
      <c r="G17" s="244"/>
      <c r="H17" s="244"/>
      <c r="I17" s="244"/>
      <c r="J17" s="244"/>
      <c r="K17" s="244"/>
      <c r="L17" s="244"/>
      <c r="M17" s="244"/>
      <c r="N17" s="244"/>
      <c r="O17" s="244"/>
      <c r="P17" s="73"/>
      <c r="Q17" s="65"/>
      <c r="R17" s="65"/>
      <c r="S17" s="65"/>
      <c r="T17" s="65"/>
      <c r="U17" s="65"/>
      <c r="V17" s="65"/>
      <c r="W17" s="65"/>
      <c r="X17" s="65"/>
    </row>
    <row r="18" spans="1:24" s="63" customFormat="1" ht="22.5" customHeight="1" x14ac:dyDescent="0.2">
      <c r="A18" s="237"/>
      <c r="B18" s="237"/>
      <c r="C18" s="237"/>
      <c r="D18" s="237"/>
      <c r="E18" s="237"/>
      <c r="F18" s="237"/>
      <c r="G18" s="237"/>
      <c r="H18" s="237"/>
      <c r="I18" s="237"/>
      <c r="J18" s="237"/>
      <c r="K18" s="237"/>
      <c r="L18" s="237"/>
      <c r="M18" s="237"/>
      <c r="N18" s="237"/>
      <c r="O18" s="237"/>
      <c r="P18" s="64"/>
      <c r="Q18" s="64"/>
      <c r="R18" s="64"/>
      <c r="S18" s="64"/>
      <c r="T18" s="64"/>
      <c r="U18" s="64"/>
    </row>
    <row r="19" spans="1:24" s="63" customFormat="1" ht="106.5" customHeight="1" x14ac:dyDescent="0.2">
      <c r="A19" s="249" t="s">
        <v>96</v>
      </c>
      <c r="B19" s="253" t="s">
        <v>122</v>
      </c>
      <c r="C19" s="254"/>
      <c r="D19" s="253" t="s">
        <v>123</v>
      </c>
      <c r="E19" s="252" t="s">
        <v>265</v>
      </c>
      <c r="F19" s="249" t="s">
        <v>124</v>
      </c>
      <c r="G19" s="249" t="s">
        <v>125</v>
      </c>
      <c r="H19" s="249" t="s">
        <v>126</v>
      </c>
      <c r="I19" s="249" t="s">
        <v>127</v>
      </c>
      <c r="J19" s="249" t="s">
        <v>128</v>
      </c>
      <c r="K19" s="249" t="s">
        <v>129</v>
      </c>
      <c r="L19" s="249" t="s">
        <v>266</v>
      </c>
      <c r="M19" s="249" t="s">
        <v>130</v>
      </c>
      <c r="N19" s="249"/>
      <c r="O19" s="258" t="s">
        <v>267</v>
      </c>
      <c r="P19" s="64"/>
      <c r="Q19" s="64"/>
      <c r="R19" s="64"/>
      <c r="S19" s="64"/>
      <c r="T19" s="64"/>
      <c r="U19" s="64"/>
    </row>
    <row r="20" spans="1:24" s="63" customFormat="1" ht="137.25" customHeight="1" x14ac:dyDescent="0.2">
      <c r="A20" s="249"/>
      <c r="B20" s="99" t="s">
        <v>2</v>
      </c>
      <c r="C20" s="99" t="s">
        <v>1</v>
      </c>
      <c r="D20" s="255"/>
      <c r="E20" s="252"/>
      <c r="F20" s="249"/>
      <c r="G20" s="249"/>
      <c r="H20" s="249"/>
      <c r="I20" s="249"/>
      <c r="J20" s="249"/>
      <c r="K20" s="249"/>
      <c r="L20" s="249"/>
      <c r="M20" s="85" t="s">
        <v>131</v>
      </c>
      <c r="N20" s="99" t="s">
        <v>426</v>
      </c>
      <c r="O20" s="259"/>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36" priority="1">
      <formula>CELL("защита",A1)</formula>
    </cfRule>
  </conditionalFormatting>
  <conditionalFormatting sqref="A22:O1048576">
    <cfRule type="expression" dxfId="13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1"/>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57" customFormat="1" ht="18.75" customHeight="1"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63"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0.25" customHeight="1" x14ac:dyDescent="0.2">
      <c r="A15" s="262" t="s">
        <v>241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row>
    <row r="16" spans="1:41"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row>
    <row r="17" spans="1:135" ht="46.5" customHeight="1" x14ac:dyDescent="0.25">
      <c r="A17" s="263" t="s">
        <v>96</v>
      </c>
      <c r="B17" s="275" t="s">
        <v>135</v>
      </c>
      <c r="C17" s="276"/>
      <c r="D17" s="266" t="s">
        <v>35</v>
      </c>
      <c r="E17" s="275" t="s">
        <v>106</v>
      </c>
      <c r="F17" s="276"/>
      <c r="G17" s="275" t="s">
        <v>136</v>
      </c>
      <c r="H17" s="276"/>
      <c r="I17" s="275" t="s">
        <v>34</v>
      </c>
      <c r="J17" s="276"/>
      <c r="K17" s="279" t="s">
        <v>33</v>
      </c>
      <c r="L17" s="280" t="s">
        <v>145</v>
      </c>
      <c r="M17" s="280"/>
      <c r="N17" s="280"/>
      <c r="O17" s="280"/>
      <c r="P17" s="280" t="s">
        <v>147</v>
      </c>
      <c r="Q17" s="280"/>
      <c r="R17" s="280"/>
      <c r="S17" s="280"/>
      <c r="T17" s="268" t="s">
        <v>268</v>
      </c>
      <c r="U17" s="269" t="s">
        <v>269</v>
      </c>
      <c r="V17" s="266" t="s">
        <v>137</v>
      </c>
      <c r="W17" s="271" t="s">
        <v>270</v>
      </c>
      <c r="X17" s="271" t="s">
        <v>271</v>
      </c>
      <c r="Y17" s="266" t="s">
        <v>148</v>
      </c>
      <c r="Z17" s="266" t="s">
        <v>149</v>
      </c>
      <c r="AA17" s="289" t="s">
        <v>132</v>
      </c>
      <c r="AB17" s="290"/>
      <c r="AC17" s="289" t="s">
        <v>133</v>
      </c>
      <c r="AD17" s="290"/>
      <c r="AE17" s="286" t="s">
        <v>134</v>
      </c>
      <c r="AF17" s="281" t="s">
        <v>31</v>
      </c>
      <c r="AG17" s="282"/>
      <c r="AH17" s="283"/>
      <c r="AI17" s="281" t="s">
        <v>30</v>
      </c>
      <c r="AJ17" s="282"/>
      <c r="AK17" s="281" t="s">
        <v>236</v>
      </c>
      <c r="AL17" s="282"/>
      <c r="AM17" s="282"/>
      <c r="AN17" s="282"/>
      <c r="AO17" s="283"/>
    </row>
    <row r="18" spans="1:135" ht="147" customHeight="1" x14ac:dyDescent="0.25">
      <c r="A18" s="264"/>
      <c r="B18" s="277"/>
      <c r="C18" s="278"/>
      <c r="D18" s="267"/>
      <c r="E18" s="277"/>
      <c r="F18" s="278"/>
      <c r="G18" s="277"/>
      <c r="H18" s="278"/>
      <c r="I18" s="277"/>
      <c r="J18" s="278"/>
      <c r="K18" s="279"/>
      <c r="L18" s="279" t="s">
        <v>278</v>
      </c>
      <c r="M18" s="279"/>
      <c r="N18" s="279" t="s">
        <v>235</v>
      </c>
      <c r="O18" s="279"/>
      <c r="P18" s="280" t="s">
        <v>278</v>
      </c>
      <c r="Q18" s="280"/>
      <c r="R18" s="284" t="s">
        <v>288</v>
      </c>
      <c r="S18" s="285"/>
      <c r="T18" s="268"/>
      <c r="U18" s="270"/>
      <c r="V18" s="267"/>
      <c r="W18" s="272"/>
      <c r="X18" s="273"/>
      <c r="Y18" s="274"/>
      <c r="Z18" s="267"/>
      <c r="AA18" s="291"/>
      <c r="AB18" s="292"/>
      <c r="AC18" s="291"/>
      <c r="AD18" s="292"/>
      <c r="AE18" s="287"/>
      <c r="AF18" s="101" t="s">
        <v>272</v>
      </c>
      <c r="AG18" s="101" t="s">
        <v>273</v>
      </c>
      <c r="AH18" s="102" t="s">
        <v>88</v>
      </c>
      <c r="AI18" s="102" t="s">
        <v>29</v>
      </c>
      <c r="AJ18" s="103" t="s">
        <v>28</v>
      </c>
      <c r="AK18" s="266" t="s">
        <v>234</v>
      </c>
      <c r="AL18" s="280" t="s">
        <v>276</v>
      </c>
      <c r="AM18" s="280"/>
      <c r="AN18" s="279" t="s">
        <v>277</v>
      </c>
      <c r="AO18" s="279"/>
    </row>
    <row r="19" spans="1:135" ht="51.75" customHeight="1" x14ac:dyDescent="0.25">
      <c r="A19" s="265"/>
      <c r="B19" s="102" t="s">
        <v>274</v>
      </c>
      <c r="C19" s="102" t="s">
        <v>275</v>
      </c>
      <c r="D19" s="27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8"/>
      <c r="AF19" s="102" t="s">
        <v>274</v>
      </c>
      <c r="AG19" s="102" t="s">
        <v>274</v>
      </c>
      <c r="AH19" s="102" t="s">
        <v>274</v>
      </c>
      <c r="AI19" s="102" t="s">
        <v>274</v>
      </c>
      <c r="AJ19" s="102" t="s">
        <v>274</v>
      </c>
      <c r="AK19" s="27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4" priority="1">
      <formula>CELL("защита",A1)</formula>
    </cfRule>
  </conditionalFormatting>
  <conditionalFormatting sqref="A21:AO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7" s="57" customFormat="1" ht="18.75" customHeight="1"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7" s="63" customFormat="1" ht="15" customHeight="1"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62" t="s">
        <v>242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7" spans="1:37" ht="43.5" customHeight="1" x14ac:dyDescent="0.25">
      <c r="A17" s="266" t="s">
        <v>96</v>
      </c>
      <c r="B17" s="275" t="s">
        <v>144</v>
      </c>
      <c r="C17" s="276"/>
      <c r="D17" s="275" t="s">
        <v>143</v>
      </c>
      <c r="E17" s="276"/>
      <c r="F17" s="266" t="s">
        <v>142</v>
      </c>
      <c r="G17" s="275" t="s">
        <v>106</v>
      </c>
      <c r="H17" s="276"/>
      <c r="I17" s="275" t="s">
        <v>34</v>
      </c>
      <c r="J17" s="276"/>
      <c r="K17" s="266" t="s">
        <v>141</v>
      </c>
      <c r="L17" s="284" t="s">
        <v>279</v>
      </c>
      <c r="M17" s="285"/>
      <c r="N17" s="275" t="s">
        <v>140</v>
      </c>
      <c r="O17" s="276"/>
      <c r="P17" s="275" t="s">
        <v>139</v>
      </c>
      <c r="Q17" s="276"/>
      <c r="R17" s="275" t="s">
        <v>38</v>
      </c>
      <c r="S17" s="276"/>
      <c r="T17" s="275" t="s">
        <v>280</v>
      </c>
      <c r="U17" s="276"/>
      <c r="V17" s="275" t="s">
        <v>138</v>
      </c>
      <c r="W17" s="276"/>
      <c r="X17" s="275" t="s">
        <v>281</v>
      </c>
      <c r="Y17" s="276"/>
      <c r="Z17" s="266" t="s">
        <v>148</v>
      </c>
      <c r="AA17" s="266" t="s">
        <v>149</v>
      </c>
      <c r="AB17" s="281" t="s">
        <v>31</v>
      </c>
      <c r="AC17" s="282"/>
      <c r="AD17" s="283"/>
      <c r="AE17" s="281" t="s">
        <v>30</v>
      </c>
      <c r="AF17" s="282"/>
      <c r="AG17" s="281" t="s">
        <v>236</v>
      </c>
      <c r="AH17" s="282"/>
      <c r="AI17" s="282"/>
      <c r="AJ17" s="282"/>
      <c r="AK17" s="283"/>
    </row>
    <row r="18" spans="1:37" ht="216" customHeight="1" x14ac:dyDescent="0.25">
      <c r="A18" s="267"/>
      <c r="B18" s="277"/>
      <c r="C18" s="278"/>
      <c r="D18" s="277"/>
      <c r="E18" s="278"/>
      <c r="F18" s="267"/>
      <c r="G18" s="277"/>
      <c r="H18" s="278"/>
      <c r="I18" s="277"/>
      <c r="J18" s="278"/>
      <c r="K18" s="274"/>
      <c r="L18" s="298"/>
      <c r="M18" s="299"/>
      <c r="N18" s="277"/>
      <c r="O18" s="278"/>
      <c r="P18" s="277"/>
      <c r="Q18" s="278"/>
      <c r="R18" s="277"/>
      <c r="S18" s="278"/>
      <c r="T18" s="277"/>
      <c r="U18" s="278"/>
      <c r="V18" s="277"/>
      <c r="W18" s="278"/>
      <c r="X18" s="277"/>
      <c r="Y18" s="278"/>
      <c r="Z18" s="267"/>
      <c r="AA18" s="267"/>
      <c r="AB18" s="102" t="s">
        <v>282</v>
      </c>
      <c r="AC18" s="102" t="s">
        <v>273</v>
      </c>
      <c r="AD18" s="102" t="s">
        <v>88</v>
      </c>
      <c r="AE18" s="102" t="s">
        <v>29</v>
      </c>
      <c r="AF18" s="102" t="s">
        <v>28</v>
      </c>
      <c r="AG18" s="266" t="s">
        <v>283</v>
      </c>
      <c r="AH18" s="280" t="s">
        <v>276</v>
      </c>
      <c r="AI18" s="280"/>
      <c r="AJ18" s="279" t="s">
        <v>277</v>
      </c>
      <c r="AK18" s="279"/>
    </row>
    <row r="19" spans="1:37" ht="60" customHeight="1" x14ac:dyDescent="0.25">
      <c r="A19" s="274"/>
      <c r="B19" s="106" t="s">
        <v>274</v>
      </c>
      <c r="C19" s="106" t="s">
        <v>275</v>
      </c>
      <c r="D19" s="106" t="s">
        <v>274</v>
      </c>
      <c r="E19" s="106" t="s">
        <v>275</v>
      </c>
      <c r="F19" s="27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32" priority="1">
      <formula>CELL("защита",A1)</formula>
    </cfRule>
  </conditionalFormatting>
  <conditionalFormatting sqref="A21:AK1048576">
    <cfRule type="expression" dxfId="13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57" customFormat="1" ht="18.75" customHeight="1"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63" customFormat="1" ht="18.75"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63"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63"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63" customFormat="1" ht="26.25" customHeight="1" x14ac:dyDescent="0.2">
      <c r="A15" s="244" t="s">
        <v>243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row>
    <row r="17" spans="1:127" ht="46.5" customHeight="1" x14ac:dyDescent="0.25">
      <c r="A17" s="263" t="s">
        <v>96</v>
      </c>
      <c r="B17" s="284" t="s">
        <v>427</v>
      </c>
      <c r="C17" s="285"/>
      <c r="D17" s="306" t="s">
        <v>35</v>
      </c>
      <c r="E17" s="302" t="s">
        <v>106</v>
      </c>
      <c r="F17" s="303"/>
      <c r="G17" s="302" t="s">
        <v>104</v>
      </c>
      <c r="H17" s="303"/>
      <c r="I17" s="302" t="s">
        <v>34</v>
      </c>
      <c r="J17" s="303"/>
      <c r="K17" s="306" t="s">
        <v>33</v>
      </c>
      <c r="L17" s="302" t="s">
        <v>32</v>
      </c>
      <c r="M17" s="303"/>
      <c r="N17" s="310" t="s">
        <v>147</v>
      </c>
      <c r="O17" s="310"/>
      <c r="P17" s="310"/>
      <c r="Q17" s="310"/>
      <c r="R17" s="306" t="s">
        <v>148</v>
      </c>
      <c r="S17" s="306" t="s">
        <v>149</v>
      </c>
      <c r="T17" s="309" t="s">
        <v>284</v>
      </c>
      <c r="U17" s="309"/>
      <c r="V17" s="313" t="s">
        <v>289</v>
      </c>
      <c r="W17" s="314"/>
      <c r="X17" s="286" t="s">
        <v>97</v>
      </c>
      <c r="Y17" s="289" t="s">
        <v>132</v>
      </c>
      <c r="Z17" s="290"/>
      <c r="AA17" s="289" t="s">
        <v>133</v>
      </c>
      <c r="AB17" s="290"/>
      <c r="AC17" s="286" t="s">
        <v>134</v>
      </c>
      <c r="AD17" s="281" t="s">
        <v>31</v>
      </c>
      <c r="AE17" s="282"/>
      <c r="AF17" s="283"/>
      <c r="AG17" s="281" t="s">
        <v>30</v>
      </c>
      <c r="AH17" s="282"/>
      <c r="AI17" s="281" t="s">
        <v>236</v>
      </c>
      <c r="AJ17" s="282"/>
      <c r="AK17" s="282"/>
      <c r="AL17" s="282"/>
      <c r="AM17" s="283"/>
    </row>
    <row r="18" spans="1:127" ht="204.75" customHeight="1" x14ac:dyDescent="0.25">
      <c r="A18" s="264"/>
      <c r="B18" s="298"/>
      <c r="C18" s="299"/>
      <c r="D18" s="308"/>
      <c r="E18" s="304"/>
      <c r="F18" s="305"/>
      <c r="G18" s="304"/>
      <c r="H18" s="305"/>
      <c r="I18" s="304"/>
      <c r="J18" s="305"/>
      <c r="K18" s="307"/>
      <c r="L18" s="304"/>
      <c r="M18" s="305"/>
      <c r="N18" s="311" t="s">
        <v>278</v>
      </c>
      <c r="O18" s="312"/>
      <c r="P18" s="284" t="s">
        <v>287</v>
      </c>
      <c r="Q18" s="285"/>
      <c r="R18" s="308"/>
      <c r="S18" s="307"/>
      <c r="T18" s="309"/>
      <c r="U18" s="309"/>
      <c r="V18" s="315"/>
      <c r="W18" s="316"/>
      <c r="X18" s="287"/>
      <c r="Y18" s="291"/>
      <c r="Z18" s="292"/>
      <c r="AA18" s="291"/>
      <c r="AB18" s="292"/>
      <c r="AC18" s="287"/>
      <c r="AD18" s="101" t="s">
        <v>272</v>
      </c>
      <c r="AE18" s="101" t="s">
        <v>273</v>
      </c>
      <c r="AF18" s="102" t="s">
        <v>88</v>
      </c>
      <c r="AG18" s="102" t="s">
        <v>29</v>
      </c>
      <c r="AH18" s="102" t="s">
        <v>28</v>
      </c>
      <c r="AI18" s="266" t="s">
        <v>283</v>
      </c>
      <c r="AJ18" s="280" t="s">
        <v>276</v>
      </c>
      <c r="AK18" s="280"/>
      <c r="AL18" s="279" t="s">
        <v>277</v>
      </c>
      <c r="AM18" s="279"/>
    </row>
    <row r="19" spans="1:127" ht="51.75" customHeight="1" x14ac:dyDescent="0.25">
      <c r="A19" s="265"/>
      <c r="B19" s="107" t="s">
        <v>274</v>
      </c>
      <c r="C19" s="107" t="s">
        <v>275</v>
      </c>
      <c r="D19" s="30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8"/>
      <c r="Y19" s="107" t="s">
        <v>274</v>
      </c>
      <c r="Z19" s="107" t="s">
        <v>275</v>
      </c>
      <c r="AA19" s="107" t="s">
        <v>274</v>
      </c>
      <c r="AB19" s="107" t="s">
        <v>275</v>
      </c>
      <c r="AC19" s="288"/>
      <c r="AD19" s="101" t="s">
        <v>274</v>
      </c>
      <c r="AE19" s="101" t="s">
        <v>274</v>
      </c>
      <c r="AF19" s="107" t="s">
        <v>274</v>
      </c>
      <c r="AG19" s="107" t="s">
        <v>274</v>
      </c>
      <c r="AH19" s="107" t="s">
        <v>274</v>
      </c>
      <c r="AI19" s="27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0" priority="1">
      <formula>CELL("защита",A1)</formula>
    </cfRule>
  </conditionalFormatting>
  <conditionalFormatting sqref="A21:AM1048576">
    <cfRule type="expression" dxfId="12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row>
    <row r="7" spans="1:41" s="57" customFormat="1" ht="18.75" customHeight="1" x14ac:dyDescent="0.2">
      <c r="A7" s="247" t="str">
        <f>IF(ISBLANK('1'!C13),CONCATENATE("В разделе 1 формы заполните показатель"," '",'1'!B13,"' "),'1'!C13)</f>
        <v>P_15.01.10044</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row>
    <row r="10" spans="1:41" s="63" customFormat="1" ht="15" customHeight="1" x14ac:dyDescent="0.2">
      <c r="A10" s="247" t="str">
        <f>IF(ISBLANK('1'!C14),CONCATENATE("В разделе 1 формы заполните показатель"," '",'1'!B14,"' "),'1'!C14)</f>
        <v>Модернизация систем охранно-тревожных сигнализаций в клиентских офисах, 2 шт. ОС (г. Гатчина, ул. Старая Дорога, д. 2; г.Тихвин, 1а микрорайон, д.37)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s="63"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63"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3" customFormat="1" ht="21" customHeight="1" x14ac:dyDescent="0.2">
      <c r="A15" s="244" t="s">
        <v>244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row>
    <row r="17" spans="1:41" ht="44.25" customHeight="1" x14ac:dyDescent="0.25">
      <c r="A17" s="266" t="s">
        <v>96</v>
      </c>
      <c r="B17" s="275" t="s">
        <v>105</v>
      </c>
      <c r="C17" s="276"/>
      <c r="D17" s="275" t="s">
        <v>91</v>
      </c>
      <c r="E17" s="276"/>
      <c r="F17" s="281" t="s">
        <v>23</v>
      </c>
      <c r="G17" s="282"/>
      <c r="H17" s="282"/>
      <c r="I17" s="283"/>
      <c r="J17" s="275" t="s">
        <v>106</v>
      </c>
      <c r="K17" s="276"/>
      <c r="L17" s="275" t="s">
        <v>34</v>
      </c>
      <c r="M17" s="276"/>
      <c r="N17" s="266" t="s">
        <v>92</v>
      </c>
      <c r="O17" s="275" t="s">
        <v>93</v>
      </c>
      <c r="P17" s="276"/>
      <c r="Q17" s="275" t="s">
        <v>94</v>
      </c>
      <c r="R17" s="276"/>
      <c r="S17" s="275" t="s">
        <v>89</v>
      </c>
      <c r="T17" s="276"/>
      <c r="U17" s="284" t="s">
        <v>290</v>
      </c>
      <c r="V17" s="285"/>
      <c r="W17" s="266" t="s">
        <v>148</v>
      </c>
      <c r="X17" s="266" t="s">
        <v>291</v>
      </c>
      <c r="Y17" s="284" t="s">
        <v>292</v>
      </c>
      <c r="Z17" s="285"/>
      <c r="AA17" s="289" t="s">
        <v>132</v>
      </c>
      <c r="AB17" s="290"/>
      <c r="AC17" s="289" t="s">
        <v>133</v>
      </c>
      <c r="AD17" s="290"/>
      <c r="AE17" s="286" t="s">
        <v>134</v>
      </c>
      <c r="AF17" s="281" t="s">
        <v>31</v>
      </c>
      <c r="AG17" s="282"/>
      <c r="AH17" s="283"/>
      <c r="AI17" s="281" t="s">
        <v>30</v>
      </c>
      <c r="AJ17" s="282"/>
      <c r="AK17" s="281" t="s">
        <v>236</v>
      </c>
      <c r="AL17" s="282"/>
      <c r="AM17" s="282"/>
      <c r="AN17" s="282"/>
      <c r="AO17" s="283"/>
    </row>
    <row r="18" spans="1:41" ht="216" customHeight="1" x14ac:dyDescent="0.25">
      <c r="A18" s="267"/>
      <c r="B18" s="277"/>
      <c r="C18" s="278"/>
      <c r="D18" s="277"/>
      <c r="E18" s="278"/>
      <c r="F18" s="281" t="s">
        <v>37</v>
      </c>
      <c r="G18" s="283"/>
      <c r="H18" s="281" t="s">
        <v>36</v>
      </c>
      <c r="I18" s="283"/>
      <c r="J18" s="277"/>
      <c r="K18" s="278"/>
      <c r="L18" s="277"/>
      <c r="M18" s="278"/>
      <c r="N18" s="267"/>
      <c r="O18" s="277"/>
      <c r="P18" s="278"/>
      <c r="Q18" s="277"/>
      <c r="R18" s="278"/>
      <c r="S18" s="277"/>
      <c r="T18" s="278"/>
      <c r="U18" s="298"/>
      <c r="V18" s="299"/>
      <c r="W18" s="274"/>
      <c r="X18" s="274"/>
      <c r="Y18" s="298"/>
      <c r="Z18" s="299"/>
      <c r="AA18" s="319"/>
      <c r="AB18" s="320"/>
      <c r="AC18" s="319"/>
      <c r="AD18" s="320"/>
      <c r="AE18" s="287"/>
      <c r="AF18" s="101" t="s">
        <v>272</v>
      </c>
      <c r="AG18" s="101" t="s">
        <v>273</v>
      </c>
      <c r="AH18" s="102" t="s">
        <v>88</v>
      </c>
      <c r="AI18" s="102" t="s">
        <v>29</v>
      </c>
      <c r="AJ18" s="102" t="s">
        <v>28</v>
      </c>
      <c r="AK18" s="266" t="s">
        <v>283</v>
      </c>
      <c r="AL18" s="280" t="s">
        <v>276</v>
      </c>
      <c r="AM18" s="280"/>
      <c r="AN18" s="279" t="s">
        <v>277</v>
      </c>
      <c r="AO18" s="279"/>
    </row>
    <row r="19" spans="1:41" ht="60" customHeight="1" x14ac:dyDescent="0.25">
      <c r="A19" s="27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8"/>
      <c r="AF19" s="106" t="s">
        <v>274</v>
      </c>
      <c r="AG19" s="111" t="s">
        <v>274</v>
      </c>
      <c r="AH19" s="106" t="s">
        <v>274</v>
      </c>
      <c r="AI19" s="106" t="s">
        <v>274</v>
      </c>
      <c r="AJ19" s="106" t="s">
        <v>274</v>
      </c>
      <c r="AK19" s="27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28" priority="1">
      <formula>CELL("защита",A1)</formula>
    </cfRule>
  </conditionalFormatting>
  <conditionalFormatting sqref="A21:AO1048576">
    <cfRule type="expression" dxfId="12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2025-03-31T10:20:14Z</dcterms:modified>
</cp:coreProperties>
</file>